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355" windowHeight="6300" activeTab="2"/>
  </bookViews>
  <sheets>
    <sheet name="BCTC tom tat" sheetId="1" r:id="rId1"/>
    <sheet name="CĐKT" sheetId="2" r:id="rId2"/>
    <sheet name="KQKD" sheetId="3" r:id="rId3"/>
    <sheet name="LCTT" sheetId="4" r:id="rId4"/>
    <sheet name="TMBCTC" sheetId="5" r:id="rId5"/>
    <sheet name="Data1" sheetId="6" state="hidden" r:id="rId6"/>
    <sheet name="Data2" sheetId="7" state="hidden" r:id="rId7"/>
    <sheet name="Data3" sheetId="8" state="hidden" r:id="rId8"/>
  </sheets>
  <externalReferences>
    <externalReference r:id="rId11"/>
  </externalReferences>
  <definedNames>
    <definedName name="_xlnm.Print_Area" localSheetId="3">'LCTT'!$A$1:$E$58</definedName>
    <definedName name="_xlnm.Print_Area" localSheetId="4">'TMBCTC'!$A$1:$H$469</definedName>
    <definedName name="_xlnm.Print_Titles" localSheetId="3">'LCTT'!$7:$9</definedName>
  </definedNames>
  <calcPr fullCalcOnLoad="1"/>
</workbook>
</file>

<file path=xl/comments1.xml><?xml version="1.0" encoding="utf-8"?>
<comments xmlns="http://schemas.openxmlformats.org/spreadsheetml/2006/main">
  <authors>
    <author>SonLT</author>
  </authors>
  <commentList>
    <comment ref="B83" authorId="0">
      <text>
        <r>
          <rPr>
            <b/>
            <sz val="8"/>
            <rFont val="Tahoma"/>
            <family val="2"/>
          </rPr>
          <t>SonLT:</t>
        </r>
        <r>
          <rPr>
            <sz val="8"/>
            <rFont val="Tahoma"/>
            <family val="2"/>
          </rPr>
          <t xml:space="preserve">
Tiền và tương đương tiền/Nợ ngắn hạn
</t>
        </r>
      </text>
    </comment>
    <comment ref="B84" authorId="0">
      <text>
        <r>
          <rPr>
            <b/>
            <sz val="8"/>
            <rFont val="Tahoma"/>
            <family val="2"/>
          </rPr>
          <t>SonLT:</t>
        </r>
        <r>
          <rPr>
            <sz val="8"/>
            <rFont val="Tahoma"/>
            <family val="2"/>
          </rPr>
          <t xml:space="preserve">
Tài sản lưu động/Nợ phải trả</t>
        </r>
      </text>
    </comment>
  </commentList>
</comments>
</file>

<file path=xl/sharedStrings.xml><?xml version="1.0" encoding="utf-8"?>
<sst xmlns="http://schemas.openxmlformats.org/spreadsheetml/2006/main" count="1663" uniqueCount="1276">
  <si>
    <t>- C¸c kho¶n phÝ, lÖ phÝ vµ c¸c kho¶n ph¶i nép kh¸c</t>
  </si>
  <si>
    <t>17- Chi phÝ ph¶i tr¶</t>
  </si>
  <si>
    <t>- Chi phÝ söa ch÷a lín TSC§</t>
  </si>
  <si>
    <t>- L·i vay ph¶i tr¶</t>
  </si>
  <si>
    <t>- Chi phÝ ph¶i tr¶ kh¸c</t>
  </si>
  <si>
    <t>18- C¸c kho¶n ph¶i tr¶, ph¶i nép ng¾n h¹n kh¸c</t>
  </si>
  <si>
    <t>- Tµi s¶n thõa chê xö lý</t>
  </si>
  <si>
    <t>- B¶o hiÓm y tÕ</t>
  </si>
  <si>
    <t>- B¶o hiÓm x· héi</t>
  </si>
  <si>
    <t>- Kinh phÝ c«ng ®oµn</t>
  </si>
  <si>
    <t>- Ph¶i tr¶ vÒ cæ phÇn hãa</t>
  </si>
  <si>
    <t>- NhËn ký quü, ký c­îc ng¾n h¹n</t>
  </si>
  <si>
    <t>- Doanh thu ch­a thùc hiÖn</t>
  </si>
  <si>
    <t>- C¸c kho¶n ph¶i tr¶, ph¶i nép kh¸c</t>
  </si>
  <si>
    <t>19- Ph¶i tr¶ dµi h¹n néi bé</t>
  </si>
  <si>
    <t>- Ph¶i tr¶ dµi h¹n néi bé</t>
  </si>
  <si>
    <t>- Ph¶i tr¶ dµi h¹n néi bé kh¸c</t>
  </si>
  <si>
    <t>20- C¸c kho¶n vay vµ nî dµi h¹n</t>
  </si>
  <si>
    <t>a - Vay dµi h¹n</t>
  </si>
  <si>
    <t>- Vay ng©n hµng</t>
  </si>
  <si>
    <t>- Vay ®èi t­îng kh¸c</t>
  </si>
  <si>
    <t>b - Nî dµi h¹n</t>
  </si>
  <si>
    <t>- Thuª tµi chÝnh</t>
  </si>
  <si>
    <t>- Nî dµi h¹n kh¸c</t>
  </si>
  <si>
    <t xml:space="preserve">* Gi¸ trÞ tr¸i phiÕu cã thÓ chuyÓn ®æi: </t>
  </si>
  <si>
    <t xml:space="preserve">* Thêi h¹n thanh to¸n tr¸i phiÕu: </t>
  </si>
  <si>
    <t xml:space="preserve">    c- C¸c kho¶n nî thuª tµi chÝnh</t>
  </si>
  <si>
    <t>Quý nµy n¨m nay</t>
  </si>
  <si>
    <t>Quý nµy n¨m tr­íc</t>
  </si>
  <si>
    <t>Tæng kho¶n T. to¸n tiÒn thuª tµi chÝnh</t>
  </si>
  <si>
    <t>Tr¶ tiÒn l·i thuª</t>
  </si>
  <si>
    <t>Tr¶ nî gèc</t>
  </si>
  <si>
    <t>D­íi 1 n¨m</t>
  </si>
  <si>
    <t>Tõ 1 - 5 n¨m</t>
  </si>
  <si>
    <t>Trªn 5 n¨m</t>
  </si>
  <si>
    <t>21- Tµi s¶n thuÕ thu nhËp ho·n l¹i vµ thuÕ thu nhËp ho·n l¹i ph¶i tr¶:</t>
  </si>
  <si>
    <t>a. Tµi s¶n thuÕ thu nhËp ho·n l¹i</t>
  </si>
  <si>
    <t>- Tµi s¶n thuÕ thu nhËp ho·n l¹i liªn quan ®Õn kho¶n chªnh lÖch t¹m thêi ®­îc khÊu trõ</t>
  </si>
  <si>
    <t>- Tµi s¶n thuÕ thu nhËp ho·n l¹i liªn quan ®Õn kho¶n lç tÝnh thuÕ ch­a sö dông</t>
  </si>
  <si>
    <t>- Tµi s¶n thuÕ thu nhËp ho·n l¹i liªn quan ®Õn kho¶n ­u ®·i tÝnh thuÕ ch­a sö dông</t>
  </si>
  <si>
    <t>- Kho¶n hoµn nhËp tµi s¶n thuÕ thu nhËp ho·n l¹i ®· ®­îc ghi nhËn tõ c¸c n¨m tr­íc</t>
  </si>
  <si>
    <t>b. ThuÕ thu nhËp ho·n l¹i ph¶i tr¶</t>
  </si>
  <si>
    <t>- ThuÕ thu nhËp ho·n l¹i ph¶i tr¶ ph¸t sinh tõ c¸c kho¶n chªnh lÖch t¹m thêi chÞu thuÕ</t>
  </si>
  <si>
    <t>- Kho¶n hoµn nhËp thuÕ thu nhËp ho·n l¹i ph¶i tr¶ ®· ®­îc ghi nhËn tõ c¸c n¨m tr­íc</t>
  </si>
  <si>
    <t>- ThuÕ thu nhËp ho·n l¹i ph¶i tr¶</t>
  </si>
  <si>
    <t>22- Vèn chñ së h÷u:</t>
  </si>
  <si>
    <t xml:space="preserve">    a- B¶ng ®èi chiÕu biÕn ®éng cña Vèn chñ së h÷u</t>
  </si>
  <si>
    <t>Vèn ®Çu t­ cña
chñ së h÷u</t>
  </si>
  <si>
    <t>ThÆng d­
vèn cæ phÇn</t>
  </si>
  <si>
    <t>Vèn kh¸c cña 
chñ së h÷u</t>
  </si>
  <si>
    <t>Chªnh lÖch
®¸nh gi¸ l¹i tµi s¶n</t>
  </si>
  <si>
    <t>Chªnh lÖch 
tû gi¸ hèi ®o¸i</t>
  </si>
  <si>
    <t>Cæ phiÕu quü</t>
  </si>
  <si>
    <t>6</t>
  </si>
  <si>
    <t>Sè d­ ®Çu n¨m tr­íc</t>
  </si>
  <si>
    <t>- Luü kÕ t¨ng vèn tíi kú nµy n¨m tr­íc</t>
  </si>
  <si>
    <t>- Lòy kÕ l·i tíi kú nµy n¨m tr­íc</t>
  </si>
  <si>
    <t>- Lòy kÕ t¨ng kh¸c tíi kú nµy n¨m tr­íc</t>
  </si>
  <si>
    <t>- Sè gi¶m vèn tíi kú nµy n¨m tr­íc</t>
  </si>
  <si>
    <t>Sè d­ cuèi kú nµy n¨m tr­íc</t>
  </si>
  <si>
    <t>Sè d­ ®Çu n¨m nay</t>
  </si>
  <si>
    <t>- Lòy kÕ t¨ng vèn trong n¨m</t>
  </si>
  <si>
    <t>- Lîi nhuËn t¨ng trong n¨m</t>
  </si>
  <si>
    <t>- Lòy kÕ gi¶m vèn trong kú</t>
  </si>
  <si>
    <t>Quü ®Çu t­ 
ph¸t triÓn</t>
  </si>
  <si>
    <t>Quü dù phßng 
tµi chÝnh</t>
  </si>
  <si>
    <t>Quü kh¸c thuéc 
vèn chñ së h÷u</t>
  </si>
  <si>
    <t>Lîi nhuËn sau thuÕ ch­a ph©n phèi</t>
  </si>
  <si>
    <t>Nguån vèn 
®Çu t­ XDCB</t>
  </si>
  <si>
    <t>7</t>
  </si>
  <si>
    <t>8</t>
  </si>
  <si>
    <t>9</t>
  </si>
  <si>
    <t>12</t>
  </si>
  <si>
    <t>b- Chi tiÕt vèn ®Çu t­ cña chñ së h÷u</t>
  </si>
  <si>
    <t>- Vèn gãp cña Nhµ n­íc</t>
  </si>
  <si>
    <t>- Vèn gãp cña c¸c ®èi t­îng kh¸c</t>
  </si>
  <si>
    <t xml:space="preserve">* Gi¸ trÞ tr¸i phiÕu ®· chuyÓn thµnh cæ phiÕu trong kú: </t>
  </si>
  <si>
    <t>LK tõ ®Çu n¨m ®Õn cuèi kú nµy n¨m nay</t>
  </si>
  <si>
    <t>LK tõ ®Çu n¨m ®Õn cuèi kú nµy n¨m tr­íc</t>
  </si>
  <si>
    <t>c- C¸c giao dÞch vÒ vèn víi c¸c chñ së h÷u vµ ph©n phèi cæ tøc, lîi nhuËn</t>
  </si>
  <si>
    <t>- Vèn ®Çu t­ cña chñ së h÷u</t>
  </si>
  <si>
    <t>+ Vèn gãp ®Çu n¨m</t>
  </si>
  <si>
    <t>+ Vèn gãp lòy kÕ t¨ng trong kú</t>
  </si>
  <si>
    <t>+ Vèn gãp lòy kÕ gi¶m trong kú</t>
  </si>
  <si>
    <t>+ Vèn gãp cuèi kú</t>
  </si>
  <si>
    <t>- Cæ tøc, lîi nhuËn ®· chia</t>
  </si>
  <si>
    <t>d- Cæ tøc:</t>
  </si>
  <si>
    <t>- Cæ tøc ®· c«ng bè sau ngµy kÕt thóc niªn ®é kÕ to¸n:</t>
  </si>
  <si>
    <t xml:space="preserve">    + Cæ tøc ®· c«ng bè trªn cæ phiÕu ­u ®·i: </t>
  </si>
  <si>
    <t xml:space="preserve">- Cæ tøc cña cæ phiÕu ­u ®·i lòy kÕ ch­a ®­îc ghi nhËn: </t>
  </si>
  <si>
    <t>®- Cæ phiÕu</t>
  </si>
  <si>
    <t>- Sè l­îng cæ phiÕu ®­îc phÐp ph¸t hµnh</t>
  </si>
  <si>
    <t>- Sè l­îng cæ phiÕu ®· ®­îc ph¸t hµnh vµ gãp vèn ®Çy ®ñ</t>
  </si>
  <si>
    <t>+ Cæ phiÕu th­êng</t>
  </si>
  <si>
    <t>+ Cæ phiÕu ­u ®·i</t>
  </si>
  <si>
    <t>- Sè liÖu cæ phiÕu ®­îc mua l¹i</t>
  </si>
  <si>
    <t>- Sè l­îng cæ phiÕu ®ang l­u hµnh</t>
  </si>
  <si>
    <t>MÖnh gi¸ cæ phiÕu: 10000</t>
  </si>
  <si>
    <t xml:space="preserve">    f- Quü kh¸c thuéc vèn chñ së h÷u</t>
  </si>
  <si>
    <t>- Quü ®Çu t­ ph¸t triÓn</t>
  </si>
  <si>
    <t>- Quü dù phßng tµi chÝnh</t>
  </si>
  <si>
    <t>- Quü kh¸c thuéc vèn chñ së h÷u</t>
  </si>
  <si>
    <t>Môc ®Ých trÝch lËp quü ®Çu t­ ph¸t triÓn, quü dù phßng tµi chÝnh vµ quü kh¸c thuéc vèn chñ së h÷u: Quü ®Çu t­ ph¸t triÓn dïng ®Ó bæ sung vèn kinh doanh; Quü dù phßng tµi chÝnh dïng ®Ó bï ®¾p nh÷ng tæn thÊt, thiÖt h¹i trong kinh doanh.</t>
  </si>
  <si>
    <t xml:space="preserve">g- Thu nhËp vµ chi phÝ, l·i hoÆc lç ®­îc h¹ch to¸n trùc tiÕp vµo Vèn chñ së h÷u theo qui ®Þnh cña c¸c chuÈn mùc kÕ to¸n kh¸c: </t>
  </si>
  <si>
    <t>23- Nguån kinh phÝ</t>
  </si>
  <si>
    <t>- Luü kÕ nguån kinh phÝ ®­îc cÊp trong kú</t>
  </si>
  <si>
    <t>- Luü kÕ chi sù nghiÖp trong kú</t>
  </si>
  <si>
    <t>- Nguån kinh phÝ cßn l¹i cuèi kú</t>
  </si>
  <si>
    <t>24 a - Gi¸ trÞ tµi s¶n  thuª ngoµi</t>
  </si>
  <si>
    <t>- TSC§ thuª ngoµi</t>
  </si>
  <si>
    <t>- Tµi s¶n kh¸c thuª ngoµi</t>
  </si>
  <si>
    <t>b - Tæng sè tiÒn thuª tèi thiÓu trong t­¬ng lai cña hîp ®ång thuª ho¹t ®éng TSC§ kh«ng hñy ngang theo c¸c thêi h¹n</t>
  </si>
  <si>
    <t>- §Õn 1 n¨m</t>
  </si>
  <si>
    <t>- Trªn 1 - 5 n¨m</t>
  </si>
  <si>
    <t>- Trªn 5 n¨m</t>
  </si>
  <si>
    <t>VI- Th«ng tin bæ sung cho c¸c kho¶n môc tr×nh bµy trong B¸o c¸o kÕt qu¶ ho¹t ®éng kinh doanh</t>
  </si>
  <si>
    <t>LK tõ ®Çu n¨m ®Õn cuèi quý nµy n¨m nay</t>
  </si>
  <si>
    <t>LK tõ ®Çu n¨m ®Õn cuèi quý nµy n¨m tr­íc</t>
  </si>
  <si>
    <t>25- Tæng doanh thu b¸n hµng vµ cung cÊp dÞch vô</t>
  </si>
  <si>
    <t>+ Doanh thu b¸n hµng</t>
  </si>
  <si>
    <t>+ Doanh thu cung cÊp dÞch vô</t>
  </si>
  <si>
    <t>+ Doanh thu hîp ®ång x©y dùng (®èi víi doanh nghiÖp cã ho¹t ®éng x©y l¾p)</t>
  </si>
  <si>
    <t>+ Doanh thu hîp ®ång x©y dùng ®­îc ghi nhËn trong kú</t>
  </si>
  <si>
    <t>+ Tæng doanh thu ®­îc ghi nhËp cho tíi thêi ®iÓm lËp b¸o c¸o tµi chÝnh</t>
  </si>
  <si>
    <t>26- C¸c kho¶n gi¶m trõ doanh thu</t>
  </si>
  <si>
    <t>+ ChiÕt khÊu th­¬ng m¹i</t>
  </si>
  <si>
    <t>+ Gi¶m gi¸ hµng b¸n</t>
  </si>
  <si>
    <t>+ Hµng b¸n bÞ tr¶ l¹i</t>
  </si>
  <si>
    <t>+ ThuÕ GTGT ph¶i nép (PP trùc tiÕp)</t>
  </si>
  <si>
    <t>+ ThuÕ tiªu thô ®Æc biÖt</t>
  </si>
  <si>
    <t>+ ThuÕ xuÊt khÈu</t>
  </si>
  <si>
    <t>27- Doanh thu thuÇn</t>
  </si>
  <si>
    <t>- Doanh thu thuÇn trao ®æi hµng hãa</t>
  </si>
  <si>
    <t>- Doanh thu thuÇn trao ®æi dÞch vô</t>
  </si>
  <si>
    <t>28- Gi¸ vèn hµng b¸n</t>
  </si>
  <si>
    <t>- Gi¸ vèn cña thµnh phÈm ®· cung cÊp</t>
  </si>
  <si>
    <t>- Gi¸ vèn cña hµng hãa ®· cung cÊp</t>
  </si>
  <si>
    <t>- Gi¸ vèn cña dÞch vô ®· cung cÊp</t>
  </si>
  <si>
    <t>- Gi¸ trÞ cßn l¹i, chi phÝ nh­îng b¸n, thanh lý cña B§S ®Çu t­ ®· b¸n</t>
  </si>
  <si>
    <t>- Chi phÝ kinh doanh BÊt ®éng s¶n ®Çu t­</t>
  </si>
  <si>
    <t>- Hao hôt, mÊt m¸t hµng tån kho</t>
  </si>
  <si>
    <t>- C¸c kho¶n chi phÝ v­ît møc b×nh th­êng</t>
  </si>
  <si>
    <t>- Dù phßng gi¶m gi¸ hµng tån kho</t>
  </si>
  <si>
    <t>29- Doanh thu ho¹t ®éng tµi chÝnh</t>
  </si>
  <si>
    <t>- L·i tiÒn göi, tiÒn cho vay</t>
  </si>
  <si>
    <t>- L·i ®Çu t­ tr¸i phiÕu, kú phiÕu, tÝn phiÕu</t>
  </si>
  <si>
    <t>- Cæ tøc, lîi nhu©n ®­îc chia</t>
  </si>
  <si>
    <t>- L·i b¸n ngo¹i tÖ</t>
  </si>
  <si>
    <t>- L·i chªnh lÖch tû gi¸ ®· thùc hiÖn</t>
  </si>
  <si>
    <t>- L·i chªnh lÖch tû gi¸ ch­a thùc hiÖn</t>
  </si>
  <si>
    <t>- L·i b¸n hµng tr¶ chËm</t>
  </si>
  <si>
    <t>- Doanh thu H§ tµi chÝnh kh¸c</t>
  </si>
  <si>
    <t>30- Chi phÝ tµi chÝnh</t>
  </si>
  <si>
    <t>- Chi phÝ l·i tiÒn vay</t>
  </si>
  <si>
    <t>- ChiÕt khÊu thanh to¸n, l·i b¸n hµng tr¶ chËm</t>
  </si>
  <si>
    <t>- Lç do thanh lý c¸c kho¶n ®Çu t­ ng¾n h¹n, dµi h¹n</t>
  </si>
  <si>
    <t>- Lç b¸n ngo¹i tÖ</t>
  </si>
  <si>
    <t>- Lç chªnh lÖch tû gi¸ ®· thùc hiÖn</t>
  </si>
  <si>
    <t>- Lç chªnh lÖch tû gi¸ ch­a thùc hiÖn</t>
  </si>
  <si>
    <t>- Dù phßng gi¶m gi¸ c¸c kho¶n ®Çu t­ ng¾n h¹n, dµi h¹n</t>
  </si>
  <si>
    <t>- Chi phÝ tµi chÝnh kh¸c</t>
  </si>
  <si>
    <t>31- Chi phÝ thuÕ thu nhËp doanh nghiÖp hiÖn hµnh (M· sè 51)</t>
  </si>
  <si>
    <t>- Chi phÝ thuÕ thu nhËp doanh nghiÖp tÝnh trªn thu nhËp chÞu thuÕ n¨m hiÖn hµnh</t>
  </si>
  <si>
    <t>- §iÒu chØnh chi phÝ thuÕ thu nhËp doanh nghiÖp cña c¸c n¨m tr­íc vµo chi phÝ thuÕ thu nhËp hiÖn hµnh n¨m nay</t>
  </si>
  <si>
    <t>- Tæng chi phÝ thuÕ thu nhËp doanh nghiÖp hiÖn hµnh</t>
  </si>
  <si>
    <t>32- Chi phÝ thuÕ thu nhËp doanh nghiÖp ho·n l¹i (M· sè 52)</t>
  </si>
  <si>
    <t>- Chi phÝ thuÕ thu nhËp doanh nghiÖp ho·n l¹i ph¸t sinh tõ c¸c kho¶n chªnh lÖch t¹m thêi ph¶i chÞu thuÕ</t>
  </si>
  <si>
    <t>- Chi phÝ thuÕ thu nhËp doanh nghiÖp ho·n l¹i ph¸t sinh tõ viÖc hoµn nhËp tµi s¶n thuÕ thu nhËp ho·n l¹i</t>
  </si>
  <si>
    <t>- Thu nhËp thuÕ thu nhËp doanh nghiÖp ho·n l¹i ph¸t sinh tõ c¸c kho¶n chªnh lÖch t¹m thêi ®­îc khÊu trõ</t>
  </si>
  <si>
    <t>- Thu nhËp thuÕ thu nhËp doanh nghiÖp ho·n l¹i ph¸t sinh tõ c¸c kho¶n lç tÝnh thuÕ vµ ­u ®·i thuÕ ch­a sö dông</t>
  </si>
  <si>
    <t>- Thu nhËp thuÕ thu nhËp doanh nghiÖp ho·n l¹i ph¸t sinh tõ viÖc hoµn nhËp thuÕ thu nhËp ho·n l¹i ph¶i tr¶</t>
  </si>
  <si>
    <t>- Tæng chi phÝ thuÕ thu nhËp doanh nghiÖp ho·n l¹i</t>
  </si>
  <si>
    <t>33- Chi phÝ s¶n xuÊt, kinh doanh theo yÕu tè</t>
  </si>
  <si>
    <t>- Chi phÝ nguyªn liÖu, vËt liÖu</t>
  </si>
  <si>
    <t>- Chi phÝ nh©n c«ng</t>
  </si>
  <si>
    <t>- Chi phÝ khÊu hao tµi s¶n cè ®Þnh</t>
  </si>
  <si>
    <t>- Chi phÝ dÞch vô mua ngoµi</t>
  </si>
  <si>
    <t>- Chi phÝ kh¸c b»ng tiÒn</t>
  </si>
  <si>
    <t>VII- Th«ng tin bæ sung cho c¸c kho¶n môc tr×nh bµy trong B¸o c¸o l­u chuyÓn tiÒn tÖ</t>
  </si>
  <si>
    <t>34- C¸c giao dÞch kh«ng b»ng tiÒn ¶nh h­ëng ®Õn b¸o c¸o l­u chuyÓn tiÒn tÖ vµ c¸c kho¶n tiÒn do doanh nghiÖp n¾m gi÷ nh­ng kh«ng ®­îc sö dông</t>
  </si>
  <si>
    <t>LK§N ®Õn cuèi quý nµy n¨m nay</t>
  </si>
  <si>
    <t>LK§N ®Õn cuèi quý nµy n¨m tr­íc</t>
  </si>
  <si>
    <t>Mua tµi s¶n b»ng c¸ch nhËn c¸c kho¶n nî liªn quan trùc tiÕp hoÆc th«ng qua nghiÖp vô cho thuª tµi chÝnh: - Mua doanh nghiÖp th«ng qua ph¸t hµnh cæ phiÕu:- ChuyÓn nî thµnh vèn chñ së h÷u:</t>
  </si>
  <si>
    <t>Mua vµ thanh lý c«ng ty con hoÆc ®¬n vÞ kinh doanh kh¸c trong kú b¸o c¸o.-  Tæng gi¸ trÞ mua hoÆc thanh lý;- PhÇn gi¸ trÞ mua hoÆc thanh lý ®­îc thanh to¸n b»ng tiÒn vµ c¸c kho¶n t­¬ng ®­¬ng tiÒn;- Sè tiÒn vµ c¸c kho¶n t­¬ng ®­¬ng thùc cã trong c«ng ty con hoÆc ®¬n vÞ kinh doanh kh¸c ®­îc mua hoÆc thanh lý;- PhÇn gi¸ trÞ tµi s¶n (Tæng hîp theo tõng lo¹i tµi s¶n) vµ nî ph¶i tr¶ kh«ng ph¶i lµ tiÒn vµ c¸c kho¶n t­¬ng ®­¬ng tiÒn trong c«ng ty con hoÆc ®¬n vÞ kinh doanh kh¸c ®­îc mua hoÆc thanh lý  trong kú.</t>
  </si>
  <si>
    <t>Tr×nh bµy gi¸ trÞ vµ lý do cña c¸c kho¶n tiÒn vµ t­¬ng ®­¬ng tiÒn lín do doanh nghiÖp n¾m gi÷ nh­ng kh«ng ®­îc sö dông do cã sù h¹n chÕ cña ph¸p luËt hoÆc c¸c rµng buéc kh¸c mµ doanh nghiÖp ph¶i thùc hiÖn.</t>
  </si>
  <si>
    <t>VII- Nh÷ng th«ng tin kh¸c</t>
  </si>
  <si>
    <t xml:space="preserve">1- Nh÷ng kho¶n nî tiÒm tµng, kho¶n cam kÕt vµ nh÷ng th«ng tin tµi chÝnh kh¸c: </t>
  </si>
  <si>
    <t xml:space="preserve">2- Nh÷ng sù kiÖn ph¸t sinh sau ngµy kÕt thóc kú kÕ to¸n n¨m: </t>
  </si>
  <si>
    <t xml:space="preserve">3- Th«ng tin vÒ c¸c bªn liªn quan: </t>
  </si>
  <si>
    <t xml:space="preserve">4- Tr×nh bµy tµi s¶n, doanh thu, kÕt qu¶ kinh doanh theo bé phËn (theo lÜnh vùc kinh doanh hoÆc khu vùc ®Þa lý) theo quy ®Þnh cña ChuÈn mùc kÕ to¸n sè 28 B¸o c¸o bé phËn(2): </t>
  </si>
  <si>
    <t>LËp ngµy  .........  th¸ng  .........  n¨m  ............</t>
  </si>
  <si>
    <t xml:space="preserve">   - Các khoản tương đương tiền</t>
  </si>
  <si>
    <t xml:space="preserve">    - Các khoản phải thu khác</t>
  </si>
  <si>
    <t>- Luỹ kế tăng khác</t>
  </si>
  <si>
    <t xml:space="preserve"> - Chi phí trả trước dài hạn khác</t>
  </si>
  <si>
    <t>- Thuế tiêu thụ đặc biệt</t>
  </si>
  <si>
    <t>- Luỹ kế tăng vốn tới kỳ này năm trước</t>
  </si>
  <si>
    <t>- Lũy kế lãi tới kỳ này năm trước</t>
  </si>
  <si>
    <t>- Lũy kế tăng khác tới kỳ này năm trước</t>
  </si>
  <si>
    <t>- Số giảm vốn tới kỳ này năm trước</t>
  </si>
  <si>
    <t>Số dư cuối kỳ này năm trước</t>
  </si>
  <si>
    <t>- Lũy kế tăng vốn trong năm</t>
  </si>
  <si>
    <t>- Lợi nhuận tăng trong năm</t>
  </si>
  <si>
    <t>- Lũy kế giảm vốn trong kỳ</t>
  </si>
  <si>
    <t>Quỹ đầu tư 
phát triển</t>
  </si>
  <si>
    <t>Quỹ dự phòng 
tài chính</t>
  </si>
  <si>
    <t>Quỹ khác thuộc 
vốn chủ sở hữu</t>
  </si>
  <si>
    <t>Lợi nhuận sau thuế chưa phân phối</t>
  </si>
  <si>
    <t>Nguồn vốn 
đầu tư XDCB</t>
  </si>
  <si>
    <t>Vốn khác của chủ sở hữu</t>
  </si>
  <si>
    <t>Chênh lệch đánh giá lại tài sản</t>
  </si>
  <si>
    <t>Chênh lệch tỷ giá hối đoái</t>
  </si>
  <si>
    <t xml:space="preserve"> - Số lượng cổ phiếu được phát hành và góp vốn đầy đủ</t>
  </si>
  <si>
    <t xml:space="preserve">     + Cổ phiếu thường</t>
  </si>
  <si>
    <t xml:space="preserve"> - Số lượng cổ phiếu được phép phát hành</t>
  </si>
  <si>
    <t xml:space="preserve"> - Chiết khấu thanh toán, lãi bán hàng trả chậm</t>
  </si>
  <si>
    <t xml:space="preserve"> - Lỗ do thanh lý các khoản đầu tư ngắn hạn, dài hạn</t>
  </si>
  <si>
    <t xml:space="preserve"> - Lỗ do bán ngoại tệ</t>
  </si>
  <si>
    <t xml:space="preserve"> - Lỗ chênh lệch tỷ giá đã thực hiện</t>
  </si>
  <si>
    <t xml:space="preserve"> - Lỗ chênh lệch tỷ giá chưa thực hiện</t>
  </si>
  <si>
    <t xml:space="preserve"> - Dự phòng giảm giá các khoản đầu tư ngắn hạn, dài hạn</t>
  </si>
  <si>
    <t xml:space="preserve"> - Chi phí khấu hao tài sản cố định</t>
  </si>
  <si>
    <t>Nguyễn Quang Huy</t>
  </si>
  <si>
    <t xml:space="preserve">                         TỔNG GIÁM ĐỐC</t>
  </si>
  <si>
    <t>- Luỹ kế khấu hao từ đầu năm</t>
  </si>
  <si>
    <t xml:space="preserve"> - Tạo ra từ nội bộ doanh nghiệp</t>
  </si>
  <si>
    <t xml:space="preserve"> - Tăng do hợp nhất kinh doanh</t>
  </si>
  <si>
    <t xml:space="preserve"> - Tăng khác</t>
  </si>
  <si>
    <t xml:space="preserve"> - Thanh lý, nhượng bán</t>
  </si>
  <si>
    <t xml:space="preserve"> - Luỹ kế mua trong kỳ</t>
  </si>
  <si>
    <t xml:space="preserve"> - Luỹ kế giảm khác</t>
  </si>
  <si>
    <r>
      <t xml:space="preserve">3- Ngành nghề kinh doanh: </t>
    </r>
    <r>
      <rPr>
        <i/>
        <sz val="11"/>
        <rFont val="Times New Roman"/>
        <family val="1"/>
      </rPr>
      <t>Hoạt động, sản xuất kinh doanh điện năng; Quản lý, vận hành, bảo dưỡng, sửa chữa các công trình nhiệt điện, công trình kiến trúc của nhà máy điện; Thí nghiệm hiệu chỉnh thiết bị điện; Lập dự án đầu tư xây dựng, tư vấn giám sát thi công xây lắp các công trình điện; Mua bán xuất nhập khẩu vật tư thiết bị; Sản xuất kinh doanh vật liệu xây dựng; Sản xuất, chế tạo các thiết bị, vật tư phụ tùng cơ - nhiệt điện; Đầu tư các công trình nguồn và lưới điện; Bồi dưỡng cán bộ công nhân viên về quản lý thiết bị vận hành, bảo dưỡng và sửa chữa thiết bị nhà máy điện.</t>
    </r>
  </si>
  <si>
    <t>Mẫu CBTT-03 Ban hành kèm theo CV 352UBCK-PTTT ngày 14/07/2006</t>
  </si>
  <si>
    <t>Tel: 03203881126   Fax: 03203881338</t>
  </si>
  <si>
    <t>BÁO CÁO TÀI CHÍNH TÓM TẮT</t>
  </si>
  <si>
    <t>I. BẢNG CÂN ĐỐI KẾ TOÁN</t>
  </si>
  <si>
    <t>STT</t>
  </si>
  <si>
    <t>Nội dung</t>
  </si>
  <si>
    <t>Tài sản ngắn hạn</t>
  </si>
  <si>
    <t>Tiền và các khoản tương đương tiền</t>
  </si>
  <si>
    <t>Các khoản đầu tư tài chính ngắn hạn</t>
  </si>
  <si>
    <t>Các khoản phải thu ngắn hạn</t>
  </si>
  <si>
    <t>Hàng tồn kho</t>
  </si>
  <si>
    <t>Tài ngắn hạn khác</t>
  </si>
  <si>
    <t>Tài sản dài hạn</t>
  </si>
  <si>
    <t>Các khoản phải thu dài hạn</t>
  </si>
  <si>
    <t>Tài sản cố định</t>
  </si>
  <si>
    <t xml:space="preserve"> - TSCĐ hữu hình</t>
  </si>
  <si>
    <t xml:space="preserve"> - TSCĐ vô hình</t>
  </si>
  <si>
    <t xml:space="preserve"> - TSCĐ thuê tài chính</t>
  </si>
  <si>
    <t xml:space="preserve"> - Chi phí xây dựng cơ bản dở dang</t>
  </si>
  <si>
    <t>Bất động sản đầu tư</t>
  </si>
  <si>
    <t>Các khoản đầu tư tài chính dài hạn</t>
  </si>
  <si>
    <t>Tài sản dài hạn khác</t>
  </si>
  <si>
    <t>III</t>
  </si>
  <si>
    <t>TỔNG CỘNG TÀI SẢN</t>
  </si>
  <si>
    <t xml:space="preserve">  (200 = 210 + 220 + 240 + 250 + 260)</t>
  </si>
  <si>
    <t>IV</t>
  </si>
  <si>
    <t>Nợ phải trả</t>
  </si>
  <si>
    <t>Nợ ngắn hạn</t>
  </si>
  <si>
    <t>Nợ dài hạn</t>
  </si>
  <si>
    <t>V</t>
  </si>
  <si>
    <t>Vốn chủ sở hữu</t>
  </si>
  <si>
    <t xml:space="preserve"> - Vốn đầu tư của chủ sở hữu</t>
  </si>
  <si>
    <t xml:space="preserve"> - Thặng dư vốn cổ phần</t>
  </si>
  <si>
    <t xml:space="preserve"> - Chênh lệch đánh giá lại tài sản</t>
  </si>
  <si>
    <t xml:space="preserve"> - Chênh lệch tỷ giá hối đoái</t>
  </si>
  <si>
    <t xml:space="preserve"> - Các quỹ</t>
  </si>
  <si>
    <t xml:space="preserve"> - Lợi nhuận sau thuế chưa phân phối</t>
  </si>
  <si>
    <t xml:space="preserve"> - Nguồn vốn đầu tư xây dụng cơ bản</t>
  </si>
  <si>
    <t>Nguồn kinh phí và các quỹ khác</t>
  </si>
  <si>
    <t xml:space="preserve"> - Quỹ khen thưởng phúc lợi</t>
  </si>
  <si>
    <t xml:space="preserve"> - Nguồn kinh phí</t>
  </si>
  <si>
    <t xml:space="preserve"> - Nguồn kinh phí đã hình thành TSCĐ</t>
  </si>
  <si>
    <t>VI</t>
  </si>
  <si>
    <t>TỔNG CỘNG NGUỒN VỐN</t>
  </si>
  <si>
    <t>II. KẾT QUẢ HOẠT ĐỘNG SẢN XUẤT KINH DOANH</t>
  </si>
  <si>
    <t>ĐVT: đồng</t>
  </si>
  <si>
    <t>TT</t>
  </si>
  <si>
    <t>CHỈ TIÊU</t>
  </si>
  <si>
    <t>Kỳ báo cáo</t>
  </si>
  <si>
    <t>Luỹ kế</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</si>
  <si>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</si>
  <si>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</si>
  <si>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</si>
  <si>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</si>
  <si>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</si>
  <si>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</si>
  <si>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hoạt động tài chính</t>
  </si>
  <si>
    <t>Chi phí bán hàng</t>
  </si>
  <si>
    <t>Chi phí quản lý doanh nghiệp</t>
  </si>
  <si>
    <t>Lợi nhuận thuần từ hoạt động kinh doanh</t>
  </si>
  <si>
    <t>Thu nhập khác</t>
  </si>
  <si>
    <t>Chi phí khác</t>
  </si>
  <si>
    <t>Lợi nhuận khác</t>
  </si>
  <si>
    <t xml:space="preserve">Tổng lợi nhuận kế toán trước thuế </t>
  </si>
  <si>
    <t>Chi phí thuế TNDN hiện hành</t>
  </si>
  <si>
    <t>Chi phí thuế TNDN hoãn lại</t>
  </si>
  <si>
    <t>Lợi nhuận sau thuế thu nhập doanh nghiệp</t>
  </si>
  <si>
    <t>Thu nhập trên cổ phiếu</t>
  </si>
  <si>
    <t>Cổ tức trên mỗi cổ phiếu</t>
  </si>
  <si>
    <t xml:space="preserve"> - Lãi(-), lỗ(+) chênh lệch tỷ giá hối đoái chưa thực hiện</t>
  </si>
  <si>
    <t xml:space="preserve"> - Lãi tiền gửi, tiền cho vay</t>
  </si>
  <si>
    <t>Ban hành theo QĐ số 15/2006/QĐ - BTC ngày 20/03/2006 của Bộ trưởng BTC</t>
  </si>
  <si>
    <t xml:space="preserve">Địa chỉ: Thị trấn Phả Lại - Huyện Chí Linh </t>
  </si>
  <si>
    <t>1. Doanh thu bán hàng và cung cấp dịch vụ</t>
  </si>
  <si>
    <t>2. Các khoản giảm trừ</t>
  </si>
  <si>
    <t>3. Doanh thu thuần về bán hàng và cung cấp dịch vụ (10 = 01 - 02)</t>
  </si>
  <si>
    <t>4. Giá vốn hàng bán</t>
  </si>
  <si>
    <t>5. Lợi nhuận gộp về bán hàng và cung cấp dịch vụ (20 = 10 - 11)</t>
  </si>
  <si>
    <t>6. Doanh thu hoạt động tài chính</t>
  </si>
  <si>
    <t>7. Chi phí tài chính</t>
  </si>
  <si>
    <t>Trong đó: Chi phí lãi vay</t>
  </si>
  <si>
    <t>8. Chi phí bán hàng</t>
  </si>
  <si>
    <t>9. Chi phí quản lý doanh nghiệp</t>
  </si>
  <si>
    <t>10. Lợi nhuận thuần từ hoạt động kinh doanh [30 = 20 + (21-22) - (24+25)]</t>
  </si>
  <si>
    <t>11. Thu nhập khác</t>
  </si>
  <si>
    <t>12. Chi phí khác</t>
  </si>
  <si>
    <t>13. Lợi nhuận khác (40 = 31 - 32)</t>
  </si>
  <si>
    <t>14. Tổng lợi nhuận trước thuế (50 = 30+40)</t>
  </si>
  <si>
    <t>15. Chi phí thuế TNDN hiện hành</t>
  </si>
  <si>
    <t>16. Chi phí thuế TNDN hoãn lại</t>
  </si>
  <si>
    <t>17. Lợi nhuận sau thuế thu nhập doanh nghiệp (60 = 50 - 51 - 52)</t>
  </si>
  <si>
    <t>Nguyễn Khắc Sơn</t>
  </si>
  <si>
    <t>BÁO CÁO KẾT QUẢ HOẠT ĐỘNG KINH DOANH</t>
  </si>
  <si>
    <t xml:space="preserve">CÔNG TY CỔ PHẦN NHIỆT ĐIỆN PHẢ LẠI </t>
  </si>
  <si>
    <t>Chỉ tiêu</t>
  </si>
  <si>
    <t>Mã số</t>
  </si>
  <si>
    <t>Thuyết minh</t>
  </si>
  <si>
    <t>Địa chỉ :Thị trấn Phả Lại - Huyện Chí Linh</t>
  </si>
  <si>
    <t>Thuyết
minh</t>
  </si>
  <si>
    <t>Số  đầu năm</t>
  </si>
  <si>
    <t>A- Tài sản ngắn hạn(100=110+120+130+140+150)</t>
  </si>
  <si>
    <t>I- Tiền và các khoản tương đương tiền</t>
  </si>
  <si>
    <t xml:space="preserve">     1. Tiền</t>
  </si>
  <si>
    <t xml:space="preserve">     2. Các khoản tương đương tiền</t>
  </si>
  <si>
    <t>II- Các khoản đầu tư tài chính ngắn hạn</t>
  </si>
  <si>
    <t xml:space="preserve">     1. Đầu tư ngắn hạn</t>
  </si>
  <si>
    <t xml:space="preserve">     2. Dự phòng giảm giá đầu tư ngắn hạn (*) (2)</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</si>
  <si>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</si>
  <si>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</si>
  <si>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</si>
  <si>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</si>
  <si>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</si>
  <si>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</si>
  <si>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 xml:space="preserve">     6. Dự phòng phải thu ngắn hạn khó đòi (*)</t>
  </si>
  <si>
    <t>IV- Hàng tồn kho</t>
  </si>
  <si>
    <t xml:space="preserve">     1. Hàng tồn kho</t>
  </si>
  <si>
    <t xml:space="preserve">     2. Dự phòng giảm giá hàng tồn kho (*)</t>
  </si>
  <si>
    <t>V- Tài sản ngắn hạn khác</t>
  </si>
  <si>
    <t xml:space="preserve">     1. Chi phí trả trước ngắn hạn</t>
  </si>
  <si>
    <t xml:space="preserve">     2. Thuế GTGT được khấu trừ</t>
  </si>
  <si>
    <t xml:space="preserve">     3. Thuế và các khoản khác phải thu Nhà nước</t>
  </si>
  <si>
    <t xml:space="preserve">     5. Tài sản ngắn hạn khác</t>
  </si>
  <si>
    <t>B- Tài sản dài hạn(200=210+220+240+250+260)</t>
  </si>
  <si>
    <t>I. Các khoản phải thu dài hạn</t>
  </si>
  <si>
    <t xml:space="preserve">     1. Phải thu dài hạn của khách hàng</t>
  </si>
  <si>
    <t xml:space="preserve">     2. Vốn kinh doanh ở đơn vị trực thuộc</t>
  </si>
  <si>
    <t xml:space="preserve">     3. Phải thu dài hạn nội bộ</t>
  </si>
  <si>
    <t xml:space="preserve">     4. Phải thu dài hạn khác</t>
  </si>
  <si>
    <t xml:space="preserve">     5. Dự phòng phải thu dài hạn khó đòi (*)</t>
  </si>
  <si>
    <t>II. Tài sản cố định</t>
  </si>
  <si>
    <t xml:space="preserve">     1. Tài sản cố định hữu hình</t>
  </si>
  <si>
    <t xml:space="preserve">          - Nguyên giá</t>
  </si>
  <si>
    <t xml:space="preserve">          - Giá trị hao mòn luỹ kế (*)</t>
  </si>
  <si>
    <t xml:space="preserve">     2. Tài sản cố định thuê tài chính</t>
  </si>
  <si>
    <t xml:space="preserve">     3. Tài sản cố định vô hình</t>
  </si>
  <si>
    <t xml:space="preserve">     4. Chi phí xây dựng cơ bản dở dang</t>
  </si>
  <si>
    <t>III. Bất động sản đầu tư</t>
  </si>
  <si>
    <t>IV. Các khoản đầu tư tài chính dài hạn</t>
  </si>
  <si>
    <t xml:space="preserve">     1. Đầu tư vào công ty con</t>
  </si>
  <si>
    <t xml:space="preserve">     2. Đầu tư vào công ty liên kết, liên doanh</t>
  </si>
  <si>
    <t xml:space="preserve">     3. Đầu tư dài hạn khác</t>
  </si>
  <si>
    <t xml:space="preserve">     4. Dự phòng giảm giá đầu tư tài chính dài hạn (*)</t>
  </si>
  <si>
    <t>V. Tài sản dài hạn khác</t>
  </si>
  <si>
    <t xml:space="preserve">     1. Chi phí trả trước dài hạn</t>
  </si>
  <si>
    <t xml:space="preserve">     2. Tài sản thuế thu nhập hoãn lại</t>
  </si>
  <si>
    <t xml:space="preserve">     3. Tài sản dài hạn khác</t>
  </si>
  <si>
    <t>Nguồn vốn</t>
  </si>
  <si>
    <t>A- Nợ phải trả(300=310+330)</t>
  </si>
  <si>
    <t>I- Nợ ngắn hạn</t>
  </si>
  <si>
    <t xml:space="preserve">     1. Vay và nợ ngắn hạn</t>
  </si>
  <si>
    <t xml:space="preserve">     2. Phải trả người bán</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</si>
  <si>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</si>
  <si>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</si>
  <si>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</si>
  <si>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</si>
  <si>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</si>
  <si>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Phải trả theo tiến độ kế hoạch hợp đồng xây dựng</t>
  </si>
  <si>
    <t xml:space="preserve">     9. Các khoản phải trả, phải nộp ngắn hạn khác</t>
  </si>
  <si>
    <t xml:space="preserve">     10. Dự phòng phải trả ngắn hạn</t>
  </si>
  <si>
    <t>II- Nợ dài hạn</t>
  </si>
  <si>
    <t xml:space="preserve">     1. Phải trả dài hạn người bán</t>
  </si>
  <si>
    <t xml:space="preserve">     2. Phải trả dài hạn nội bộ</t>
  </si>
  <si>
    <t xml:space="preserve">     3. Phải trả dài hạn khác</t>
  </si>
  <si>
    <t xml:space="preserve">     4. Vay và nợ dài hạn</t>
  </si>
  <si>
    <t xml:space="preserve">     5. Thuế thu nhập hoãn lại phải trả</t>
  </si>
  <si>
    <t xml:space="preserve">     6. Dự phòng trợ cấp mất việc làm</t>
  </si>
  <si>
    <t xml:space="preserve">     7. Dự phòng phải trả dài hạn</t>
  </si>
  <si>
    <t>B- Vốn chủ sở hữu (400=410+430)</t>
  </si>
  <si>
    <t>I- Vốn chủ sở hữu</t>
  </si>
  <si>
    <t xml:space="preserve">     1. Vốn đầu tư của chủ sở hữu</t>
  </si>
  <si>
    <t xml:space="preserve">     2. Thặng dư vốn cổ phần</t>
  </si>
  <si>
    <t xml:space="preserve">     3. Vốn khác của chủ sở hữu</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</si>
  <si>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</si>
  <si>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</si>
  <si>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</si>
  <si>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</si>
  <si>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</si>
  <si>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</si>
  <si>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</si>
  <si>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</si>
  <si>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II- Nguồn kinh phí và quỹ khác</t>
  </si>
  <si>
    <t xml:space="preserve">     1. Quỹ khen thưởng, phúc lợi</t>
  </si>
  <si>
    <t xml:space="preserve">     2. Nguồn kinh phí</t>
  </si>
  <si>
    <t xml:space="preserve">     3. Nguồn kinh phí đã hình thành TSCĐ</t>
  </si>
  <si>
    <t xml:space="preserve">     1. Tài sản thuê ngoài</t>
  </si>
  <si>
    <t xml:space="preserve">     2. Vật tư hàng hóa nhận giữ hộ, nhận gia công</t>
  </si>
  <si>
    <t xml:space="preserve">     3. Hàng hóa nhận bán hộ, nhận ký gửi, ký cược</t>
  </si>
  <si>
    <t xml:space="preserve">          3.1 Các thiết bị đầu cuối viễn thông công cộng nhận bán hộ</t>
  </si>
  <si>
    <t xml:space="preserve">          3.2 Hàng hóa nhận bán hộ, ký gửi</t>
  </si>
  <si>
    <t xml:space="preserve">     4. Nợ khó đòi đã xử lý</t>
  </si>
  <si>
    <t xml:space="preserve">     5. Ngoại tệ các loại</t>
  </si>
  <si>
    <t xml:space="preserve">     6. Dự toán chi sự nghiệp, dự án</t>
  </si>
  <si>
    <t>BẢNG CÂN ĐỐI KẾ TOÁN</t>
  </si>
  <si>
    <t>Cộng tài sản</t>
  </si>
  <si>
    <t>Cộng nguồn vốn</t>
  </si>
  <si>
    <t>CÁC CHỈ TIÊU NGOÀI BẢNG CÂN ĐỐI KẾ TOÁN</t>
  </si>
  <si>
    <t>V.10</t>
  </si>
  <si>
    <t>V.11</t>
  </si>
  <si>
    <t>V.12</t>
  </si>
  <si>
    <t>V.13</t>
  </si>
  <si>
    <t>V.14</t>
  </si>
  <si>
    <t>V.21</t>
  </si>
  <si>
    <t>V.15</t>
  </si>
  <si>
    <t>V.16</t>
  </si>
  <si>
    <t>V.17</t>
  </si>
  <si>
    <t>* Lý do trích thêm hoặc hoàn nhập dự phòng giảm giá hàng tồn kho:</t>
  </si>
  <si>
    <t xml:space="preserve">* Giá trị trích thêm dự phòng giảm giá hàng tồn kho trong kỳ: </t>
  </si>
  <si>
    <t>Lê Thế Sơn</t>
  </si>
  <si>
    <t>V.18</t>
  </si>
  <si>
    <t>V.19</t>
  </si>
  <si>
    <t>V.20</t>
  </si>
  <si>
    <t>V.22</t>
  </si>
  <si>
    <t>V.23</t>
  </si>
  <si>
    <t>VI.25</t>
  </si>
  <si>
    <t>VI.27</t>
  </si>
  <si>
    <t>VI.26</t>
  </si>
  <si>
    <t>VI.28</t>
  </si>
  <si>
    <t>VI.30</t>
  </si>
  <si>
    <t xml:space="preserve">   Cộng</t>
  </si>
  <si>
    <t>- Thuế thu nhập cá nhân</t>
  </si>
  <si>
    <t>- Thuế nhà đất, tiền thuê đất</t>
  </si>
  <si>
    <t>- Các khoản phí, lệ phí, các khoản khác</t>
  </si>
  <si>
    <t xml:space="preserve"> 15- Các khoản vay và nợ ngắn hạn</t>
  </si>
  <si>
    <t xml:space="preserve"> - Chi phí sửa chữa lớn TSCĐ</t>
  </si>
  <si>
    <t xml:space="preserve">    - Phải trả về cổ phần hoá</t>
  </si>
  <si>
    <t xml:space="preserve">    - Nhận ký quỹ, ký cược ngắn hạn</t>
  </si>
  <si>
    <t xml:space="preserve"> a- Vay dài hạn</t>
  </si>
  <si>
    <t xml:space="preserve">   - Vay ngân hàng</t>
  </si>
  <si>
    <t xml:space="preserve">   - Thuê tài chính</t>
  </si>
  <si>
    <t xml:space="preserve">   - Nợ dài hạn khác</t>
  </si>
  <si>
    <t xml:space="preserve"> 21- Tài sản thuế thu nhập hoãn lại và thuế thu nhập hoãn lại phải trả</t>
  </si>
  <si>
    <t xml:space="preserve"> 22- Vốn chủ sở hữu</t>
  </si>
  <si>
    <t xml:space="preserve"> - Vốn góp của các đối tượng khác</t>
  </si>
  <si>
    <t>Địa chỉ: Phả Lại, Chí Linh, Hải Dương</t>
  </si>
  <si>
    <t>1- Hình thức sở hữu vốn:</t>
  </si>
  <si>
    <t>2- Lĩnh vực kinh doanh:</t>
  </si>
  <si>
    <t>2- Đơn vị tiền tệ sử dụng trong kế toán:</t>
  </si>
  <si>
    <t>Đồng Việt Nam</t>
  </si>
  <si>
    <t>Theo giá gốc</t>
  </si>
  <si>
    <r>
      <t xml:space="preserve"> - Phương pháp xác định giá trị hàng tồn kho cuối kỳ:</t>
    </r>
    <r>
      <rPr>
        <i/>
        <sz val="12"/>
        <color indexed="8"/>
        <rFont val="Times New Roman"/>
        <family val="1"/>
      </rPr>
      <t xml:space="preserve"> Bình quân gia quyền</t>
    </r>
  </si>
  <si>
    <r>
      <t xml:space="preserve"> - Phương pháp hạch toán hàng tồn kho (kê khai thường xuyên hay kiểm kê định kỳ): </t>
    </r>
    <r>
      <rPr>
        <i/>
        <sz val="12"/>
        <color indexed="8"/>
        <rFont val="Times New Roman"/>
        <family val="1"/>
      </rPr>
      <t>Kê khai thường xuyên</t>
    </r>
  </si>
  <si>
    <t xml:space="preserve"> Nguyên tắc kế toán hoạt động liên doanh dưới hình thức: Hoạt động kinh doanh đồng kiểm soát và tài sản đồng kiểm soát; Cơ sở KD đồng kiểm soát.</t>
  </si>
  <si>
    <t>* Các cam kết về việc mua, bán TSCĐ hữu hình có giá trị lớn chưa thực hiện:</t>
  </si>
  <si>
    <t>(…)</t>
  </si>
  <si>
    <t>Mẫu số B 09 – DN</t>
  </si>
  <si>
    <t>I- Đặc điểm hoạt động của doanh nghiệp</t>
  </si>
  <si>
    <t>- Nguyên tắc ghi nhận nguyên giá TSCĐ thuê tài chính;</t>
  </si>
  <si>
    <t>- Nguyên tắc và phương pháp khấu hao TSCĐ thuê tài chính.</t>
  </si>
  <si>
    <t>- Nguyên tắc ghi nhận bất động sản đầu tư;</t>
  </si>
  <si>
    <t>- Nguyên tắc và phương pháp khấu hao bất động sản đầu tư.</t>
  </si>
  <si>
    <t>- Nguyên tắc vốn hóa các khoản chi phí đi vay;</t>
  </si>
  <si>
    <t>- Tỷ lệ vốn hóa chi phí đi vay được sử dụng để xác định chi phí đi vay được vốn hóa trong kỳ;</t>
  </si>
  <si>
    <t>- Nguyên tắc vốn hóa các khoản chi phí khác:</t>
  </si>
  <si>
    <t>+ Chi phí trả trước;</t>
  </si>
  <si>
    <t>+ Chi phí khác.</t>
  </si>
  <si>
    <t>- Phương pháp phân bổ chi phí trả trước ;</t>
  </si>
  <si>
    <t>- Phương pháp phân bổ lợi thế thương mại.</t>
  </si>
  <si>
    <t>- Nguyên tắc ghi nhận các khoản đầu tư vào công ty con, công ty liên kết;</t>
  </si>
  <si>
    <t>- Nguyên tắc ghi nhận các khoản đầu tư chứng khoán ngắn hạn, dài hạn;</t>
  </si>
  <si>
    <t>- Nguyên tắc ghi nhận các khoản đầu tư ngắn hạn, dài hạn khác;</t>
  </si>
  <si>
    <t>- Phương pháp lập dự phòng giảm giá đầu tư chứng khoán ngắn hạn, dài hạn.</t>
  </si>
  <si>
    <t>Năm nay</t>
  </si>
  <si>
    <t>Năm trước</t>
  </si>
  <si>
    <t xml:space="preserve">   - Tiền mặt</t>
  </si>
  <si>
    <t xml:space="preserve">   - Tiền gửi ngân hàng</t>
  </si>
  <si>
    <t xml:space="preserve">    Nguyễn Khắc Sơn</t>
  </si>
  <si>
    <t xml:space="preserve">   - Tiền đang chuyển</t>
  </si>
  <si>
    <t xml:space="preserve">      ...</t>
  </si>
  <si>
    <t xml:space="preserve">     (…)</t>
  </si>
  <si>
    <t xml:space="preserve">       ...</t>
  </si>
  <si>
    <t>Cộng</t>
  </si>
  <si>
    <t>* Giá trị hàng tồn kho dùng để thế chấp cho các khoản nợ:……....</t>
  </si>
  <si>
    <t xml:space="preserve">  - Thuế GTGT còn được khấu trừ</t>
  </si>
  <si>
    <t xml:space="preserve">     ...</t>
  </si>
  <si>
    <t xml:space="preserve">  - Các khoản thuế nộp thừa cho Nhà nước:</t>
  </si>
  <si>
    <t xml:space="preserve">               + Thuế thu nhập doanh nghiệp</t>
  </si>
  <si>
    <t xml:space="preserve">               + …………………</t>
  </si>
  <si>
    <t xml:space="preserve">  - Phải thu dài hạn khách hàng</t>
  </si>
  <si>
    <t xml:space="preserve">  - Phải thu nội bộ dài hạn</t>
  </si>
  <si>
    <t xml:space="preserve">       + Vốn kinh doanh ở các đơn vị trực thuộc</t>
  </si>
  <si>
    <t xml:space="preserve">       + Cho vay nội bộ </t>
  </si>
  <si>
    <t xml:space="preserve">       + Phải thu nội bộ khác   </t>
  </si>
  <si>
    <t>- Phải thu dài hạn khác</t>
  </si>
  <si>
    <t>- Dự phòng phải thu dài hạn khó đòi</t>
  </si>
  <si>
    <t xml:space="preserve">    (…)</t>
  </si>
  <si>
    <t>- Giá trị thuần của các khoản phải thu dài hạn</t>
  </si>
  <si>
    <t xml:space="preserve">                                             Cộng</t>
  </si>
  <si>
    <t xml:space="preserve">      …</t>
  </si>
  <si>
    <t xml:space="preserve">       …</t>
  </si>
  <si>
    <t>Khoản mục</t>
  </si>
  <si>
    <t>Nhà cửa</t>
  </si>
  <si>
    <t>Máy móc thiết bị</t>
  </si>
  <si>
    <t>Phương tiện vận tải truyền dẫn</t>
  </si>
  <si>
    <t>Thiết bị dụng cụ quản lý</t>
  </si>
  <si>
    <t>TSCĐ khác</t>
  </si>
  <si>
    <t>Tổng cộng</t>
  </si>
  <si>
    <t>- Đầu tư XDCB hoàn thành</t>
  </si>
  <si>
    <t>- Thanh lý, nhượng bán</t>
  </si>
  <si>
    <t>- Chuyển sang bất động sản đầu tư</t>
  </si>
  <si>
    <t>Quyền sử dụng đất</t>
  </si>
  <si>
    <t xml:space="preserve">Bản quyền, bằng </t>
  </si>
  <si>
    <t>sáng chế</t>
  </si>
  <si>
    <t xml:space="preserve">Nhãn hiệu </t>
  </si>
  <si>
    <t>hàng hoá</t>
  </si>
  <si>
    <t xml:space="preserve">Phần mềm máy </t>
  </si>
  <si>
    <t>vi tính</t>
  </si>
  <si>
    <t>TSCĐ vô hình khác</t>
  </si>
  <si>
    <t xml:space="preserve">   </t>
  </si>
  <si>
    <t>- Chi phí XDCB dở dang</t>
  </si>
  <si>
    <t xml:space="preserve">         ...</t>
  </si>
  <si>
    <t>Trong đó: Những công trình lớn:</t>
  </si>
  <si>
    <t>11.1- Đầu tư tài chính ngắn hạn:</t>
  </si>
  <si>
    <t xml:space="preserve"> - Đầu tư chứng khoán ngắn hạn:</t>
  </si>
  <si>
    <t xml:space="preserve">        + Chứng khoán ngắn hạn là tương đương tiền</t>
  </si>
  <si>
    <t xml:space="preserve">        + Chứng khoán đầu tư ngắn hạn khác</t>
  </si>
  <si>
    <t xml:space="preserve">        + Dự phòng giảm giá chứng khoán đầu tư ngắn hạn</t>
  </si>
  <si>
    <t xml:space="preserve">- Đầu tư ngắn hạn khác      </t>
  </si>
  <si>
    <t>- Giá trị thuần của đầu tư tài chính ngắn hạn</t>
  </si>
  <si>
    <t xml:space="preserve">                                             </t>
  </si>
  <si>
    <t>11.2- Đầu tư tài chính dài hạn:</t>
  </si>
  <si>
    <t>...</t>
  </si>
  <si>
    <t xml:space="preserve">       (…)</t>
  </si>
  <si>
    <t>16- Thuế và các khoản phải nộp nhà nước</t>
  </si>
  <si>
    <t>- Thuế GTGT</t>
  </si>
  <si>
    <t>- Thuế xuất, nhập khẩu</t>
  </si>
  <si>
    <t>- Thuế TNDN</t>
  </si>
  <si>
    <t>- Thuế tài nguyên</t>
  </si>
  <si>
    <t>- Các loại thuế khác</t>
  </si>
  <si>
    <t xml:space="preserve">17- Chi phí phải trả </t>
  </si>
  <si>
    <t xml:space="preserve">    - Tài sản thừa chờ xử lý</t>
  </si>
  <si>
    <t xml:space="preserve">    - Bảo hiểm y tế</t>
  </si>
  <si>
    <t xml:space="preserve">    - Bảo hiểm xã hội</t>
  </si>
  <si>
    <t xml:space="preserve">    - Kinh phí công đoàn</t>
  </si>
  <si>
    <t xml:space="preserve">    - Doanh thu chưa thực hiện</t>
  </si>
  <si>
    <r>
      <t xml:space="preserve">                                           </t>
    </r>
    <r>
      <rPr>
        <b/>
        <sz val="12"/>
        <color indexed="8"/>
        <rFont val="Times New Roman"/>
        <family val="1"/>
      </rPr>
      <t>Cộng</t>
    </r>
  </si>
  <si>
    <t xml:space="preserve"> 20- Các khoản vay và nợ dài hạn</t>
  </si>
  <si>
    <t>20.1- Vay dài hạn</t>
  </si>
  <si>
    <t>- Vay ngân hàng</t>
  </si>
  <si>
    <t>- Vay đối tượng khác</t>
  </si>
  <si>
    <t>20.2- Nợ dài hạn</t>
  </si>
  <si>
    <t>- Thuê tài chính</t>
  </si>
  <si>
    <t>- Nợ dài hạn khác</t>
  </si>
  <si>
    <t xml:space="preserve">* Giá trị trái phiếu có thể chuyển đổi </t>
  </si>
  <si>
    <t>* Thời hạn thanh toán trái phiếu</t>
  </si>
  <si>
    <t xml:space="preserve">   20.3- Các khoản nợ thuê tài chính</t>
  </si>
  <si>
    <t xml:space="preserve">     - Vốn đầu tư của chủ sở hữu</t>
  </si>
  <si>
    <t xml:space="preserve">     - Cổ tức, lợi nhuận đã chia</t>
  </si>
  <si>
    <r>
      <t xml:space="preserve"> </t>
    </r>
    <r>
      <rPr>
        <b/>
        <sz val="12"/>
        <color indexed="8"/>
        <rFont val="Times New Roman"/>
        <family val="1"/>
      </rPr>
      <t>Cộng</t>
    </r>
  </si>
  <si>
    <t>19- Phải trả dài hạn nội bộ</t>
  </si>
  <si>
    <r>
      <t xml:space="preserve">1- Nguyên tắc xác định các khoản tiền: tiền mặt, tiền gửi ngân hàng, tiền đang chuyển gồm: </t>
    </r>
    <r>
      <rPr>
        <i/>
        <sz val="12"/>
        <rFont val="Times New Roman"/>
        <family val="1"/>
      </rPr>
      <t xml:space="preserve"> Theo nguyên tắc giá gốc</t>
    </r>
  </si>
  <si>
    <t xml:space="preserve"> - Quỹ đầu tư phát triển dùng để bổ sung vốn kinh doanh</t>
  </si>
  <si>
    <t xml:space="preserve"> - Quỹ dự phòng tài chính dùng để bù đáp những tổn thất, thiệt hại trong kinh doanh</t>
  </si>
  <si>
    <t>NGƯỜI LẬP</t>
  </si>
  <si>
    <t>Số dư cuối kỳ</t>
  </si>
  <si>
    <t>CÔNG TY CỔ PHẦN NHIỆT ĐIỆN PHẢ LẠI</t>
  </si>
  <si>
    <t>- Tại ngày cuối kỳ</t>
  </si>
  <si>
    <t>- Tại ngày cuối ky</t>
  </si>
  <si>
    <t xml:space="preserve">               + Vốn góp đầu kỳ</t>
  </si>
  <si>
    <t xml:space="preserve">               + Vốn góp tăng trong kỳ</t>
  </si>
  <si>
    <t xml:space="preserve">               + Vốn góp giảm trong kỳ</t>
  </si>
  <si>
    <t xml:space="preserve">               + Vốn góp cuối kỳ</t>
  </si>
  <si>
    <t>Ban hành theo QĐ số 15/2006/QĐ-BTC ngày 20/03/2006 của Bộ trưởng BTC</t>
  </si>
  <si>
    <t>Công ty cổ phần</t>
  </si>
  <si>
    <t>Sản xuất công nghiệp và dịch vụ</t>
  </si>
  <si>
    <t>II- Kỳ kế toán, đơn vị tiền tệ sử dụng trong kế toán</t>
  </si>
  <si>
    <t>III- Chuẩn mực và Chế độ kế toán áp dụng</t>
  </si>
  <si>
    <r>
      <t xml:space="preserve">2- Tuyên bố về việc tuân thủ Chuẩn mực kế toán và chế độ kế toán: </t>
    </r>
    <r>
      <rPr>
        <i/>
        <sz val="12"/>
        <rFont val="Times New Roman"/>
        <family val="1"/>
      </rPr>
      <t xml:space="preserve"> Báo cáo tài chính này được lập và trình bày phù hợp với các Chuẩn mực và Chế độ kế toán Việt Nam.</t>
    </r>
  </si>
  <si>
    <t>IV- Các chính sách kế toán áp dụng</t>
  </si>
  <si>
    <t>2- Nguyên tắc ghi nhận hàng tồn kho</t>
  </si>
  <si>
    <r>
      <t xml:space="preserve"> - Lập dự phòng giảm giá hàng tồn kho:  </t>
    </r>
    <r>
      <rPr>
        <i/>
        <sz val="12"/>
        <color indexed="8"/>
        <rFont val="Times New Roman"/>
        <family val="1"/>
      </rPr>
      <t>Trên cơ sở chênh lệch giữa giá gốc và giá trị thuần có thể thực hiện được.</t>
    </r>
  </si>
  <si>
    <t>Theo phương pháp đường thẳng</t>
  </si>
  <si>
    <t>4- Nguyên tắc ghi nhận và khấu hao bất động sản đầu tư:</t>
  </si>
  <si>
    <t>3- Nguyên tắc ghi nhận và khấu hao TSCĐ:</t>
  </si>
  <si>
    <t xml:space="preserve"> - Nguyên tắc ghi nhận bất động sản đầu tư</t>
  </si>
  <si>
    <t xml:space="preserve"> - Phương pháp khấu hao bất động sản đầu tư:</t>
  </si>
  <si>
    <t>6- Nguyên tác ghi nhận và vốn hoá các khoản chi phí đi vay:</t>
  </si>
  <si>
    <t>7-  Nguyên tắc ghi nhận và vốn hoá các khoản chi phí khác</t>
  </si>
  <si>
    <t>8- Nguyên tắc ghi nhận chi phí phải trả</t>
  </si>
  <si>
    <t>9- Nguyên tắc và phương pháp ghi nhận các khoản dự phòng phải trả</t>
  </si>
  <si>
    <t>10- Nguyên tắc ghi nhận vốn chủ sở hữu:</t>
  </si>
  <si>
    <t>11- Nguyên tắc và phương pháp ghi nhận doanh thu:</t>
  </si>
  <si>
    <r>
      <t xml:space="preserve"> - Doanh thu hoạt động tài chính: </t>
    </r>
    <r>
      <rPr>
        <i/>
        <sz val="12"/>
        <color indexed="8"/>
        <rFont val="Times New Roman"/>
        <family val="1"/>
      </rPr>
      <t xml:space="preserve">Tuân thủ các điều kiện của chuẩn mực số 14. </t>
    </r>
  </si>
  <si>
    <r>
      <t xml:space="preserve">12- Nguyên tắc và phương pháp ghi nhận chi phí tài chính: </t>
    </r>
    <r>
      <rPr>
        <i/>
        <sz val="12"/>
        <color indexed="8"/>
        <rFont val="Times New Roman"/>
        <family val="1"/>
      </rPr>
      <t>Chi phí tài chính trong báo cáo KQKD là tổng chi phí tài chính phát sinh (không bù trừ với doanh thu tài chính)</t>
    </r>
  </si>
  <si>
    <t>15- Các nguyên tắc và phương pháp kế toán khác</t>
  </si>
  <si>
    <t>V- Thông tin bổ sung cho các khoản mục trình bày trong Bảng cân đối kế toán</t>
  </si>
  <si>
    <t xml:space="preserve">01- Tiền </t>
  </si>
  <si>
    <t>Đầu năm</t>
  </si>
  <si>
    <t>Cuối kỳ</t>
  </si>
  <si>
    <t>02- Các khoản đầu tư tài chính ngắn hạn</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</si>
  <si>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</si>
  <si>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</si>
  <si>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</si>
  <si>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</si>
  <si>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</si>
  <si>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</si>
  <si>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bất động sản</t>
  </si>
  <si>
    <r>
      <t xml:space="preserve">                            </t>
    </r>
    <r>
      <rPr>
        <b/>
        <sz val="12"/>
        <color indexed="8"/>
        <rFont val="Times New Roman"/>
        <family val="1"/>
      </rPr>
      <t>Cộng giá gốc hàng tồn kho</t>
    </r>
  </si>
  <si>
    <t>05- Các khoản thuế phải thu</t>
  </si>
  <si>
    <t>06- Các khoản phải thu dài hạn nội bộ:</t>
  </si>
  <si>
    <t>07- Các khoản phải thu dài hạn khác</t>
  </si>
  <si>
    <t xml:space="preserve">       08 - Tăng, giảm tài sản cố định hữu hình:</t>
  </si>
  <si>
    <t xml:space="preserve">  11- Chi phí xây dựng cơ bản dở dang:</t>
  </si>
  <si>
    <t xml:space="preserve"> 12- Tăng, giảm bất động sản đầu tư:</t>
  </si>
  <si>
    <t xml:space="preserve"> 13- Đầu tư dài hạn khác</t>
  </si>
  <si>
    <t xml:space="preserve"> 14- Chi phí trả trước dài hạn</t>
  </si>
  <si>
    <t>22.b- Chi tiết vốn đầu tư của chủ sở hữu</t>
  </si>
  <si>
    <t>22.c- Các giao dịch về vốn với các chủ sở hữu và phân phối cổ tức, lợi nhuận</t>
  </si>
  <si>
    <t>22.d - Cổ tức</t>
  </si>
  <si>
    <t>22.đ - Cổ phiếu</t>
  </si>
  <si>
    <t xml:space="preserve"> - Số lượng cổ phiếu được mua lại</t>
  </si>
  <si>
    <t xml:space="preserve">     + Cổ phiếu ưu đãi</t>
  </si>
  <si>
    <t xml:space="preserve"> * Mệnh giá cổ phiếu đang lưu hành: 10.000 đ/cp</t>
  </si>
  <si>
    <t>22.e -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</si>
  <si>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</si>
  <si>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</si>
  <si>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</si>
  <si>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</si>
  <si>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22.g- Thu nhập và chi phí, lãi hoặc lỗ được ghi nhận trực tiếp vào Vốn chủ sở hữu theo quy định của các chuẩn mực kế toán cụ thể</t>
  </si>
  <si>
    <t>23- Nguồn kinh phí</t>
  </si>
  <si>
    <t>24- Tài sản thuê ngoài</t>
  </si>
  <si>
    <t>VI- Thông tin bổ sung cho các khoản mục trình bày trong Báo cáo kết qủa hoạt động kinh doanh</t>
  </si>
  <si>
    <t>(Đơn vị tính : đồng)</t>
  </si>
  <si>
    <t>25- Tổng doanh thu bán hàng và cung cấp dịch vụ</t>
  </si>
  <si>
    <t xml:space="preserve">           (mã số 01)</t>
  </si>
  <si>
    <t xml:space="preserve">Trong đó:  </t>
  </si>
  <si>
    <t>26- Các khoản giám trừ doanh thu (mã số 02)</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</si>
  <si>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</si>
  <si>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</si>
  <si>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</si>
  <si>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</si>
  <si>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</si>
  <si>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trị còn lại, chi  phí nhượng bán, thanh lý của bất động sản đầu tư</t>
  </si>
  <si>
    <t xml:space="preserve"> - Chi phí kinh doanh bất động sản đầu tư</t>
  </si>
  <si>
    <t>29- Doanh thu hoạt động tài chính (mã số 21)</t>
  </si>
  <si>
    <t xml:space="preserve"> - Lãi đầu tư trái phiếu, kỳ phiếu</t>
  </si>
  <si>
    <t xml:space="preserve"> - Doanh thu hoạt động tài chính khác</t>
  </si>
  <si>
    <t xml:space="preserve"> - Doanh thu bán hàng</t>
  </si>
  <si>
    <t xml:space="preserve">     + Sản xuất điện</t>
  </si>
  <si>
    <t xml:space="preserve">     + Sản xuất khác</t>
  </si>
  <si>
    <t>30- Chi phí tài chính (mã số 22)</t>
  </si>
  <si>
    <t xml:space="preserve"> - Lãi tiền vay</t>
  </si>
  <si>
    <t xml:space="preserve"> - Chi phí tài chính khác</t>
  </si>
  <si>
    <t>33 -Chi phí sản xuất kinh doanh theo yếu tố</t>
  </si>
  <si>
    <t xml:space="preserve"> - Nguyên nhiên vật liệu</t>
  </si>
  <si>
    <t xml:space="preserve"> - Chi phí dịch vụ mua ngoài</t>
  </si>
  <si>
    <t xml:space="preserve"> -Chi phí khác bằng tiền</t>
  </si>
  <si>
    <t>VII- Thông tin bổ sung cho các khoản mục trình bày trong Báo lưu chuyển tiền tệ</t>
  </si>
  <si>
    <t>Kỳ này</t>
  </si>
  <si>
    <t>b- Mua và thanh lý công ty con</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</si>
  <si>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</si>
  <si>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</si>
  <si>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</si>
  <si>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</si>
  <si>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</si>
  <si>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1- Kỳ kế toán năm:</t>
  </si>
  <si>
    <t>I- Nguyên giá TSCĐ hữu hình</t>
  </si>
  <si>
    <t>2-Luỹ kế tăng từ đầu năm</t>
  </si>
  <si>
    <t>3-Luỹ kế giảm từ đầu năm</t>
  </si>
  <si>
    <t>II- Giá trị hao mòn lũy kế</t>
  </si>
  <si>
    <t>1-Số dư đầu năm</t>
  </si>
  <si>
    <t>4-Số dư cuối kỳ</t>
  </si>
  <si>
    <t xml:space="preserve">   09- Tăng, giảm tài sản cố định thuê tài chính:</t>
  </si>
  <si>
    <t xml:space="preserve">   10- Tăng, giảm tài sản cố định vô hình:</t>
  </si>
  <si>
    <t xml:space="preserve"> - Lãi vay phải trả</t>
  </si>
  <si>
    <t xml:space="preserve"> - Chi phí phải trả khác</t>
  </si>
  <si>
    <t>18- Các khoản phải trả, phải nộp ngắn hạn khác</t>
  </si>
  <si>
    <t>Trong đó:</t>
  </si>
  <si>
    <t>a- Mua tài sản bằng cách nhận các khoản nợ liên quan trực tiếp hoặc thông qua nghiệp vụ cho thuê tài chính</t>
  </si>
  <si>
    <r>
      <t xml:space="preserve"> - Nguyên tắc vốn hoá các khoản chi phí đi vay: </t>
    </r>
    <r>
      <rPr>
        <i/>
        <sz val="12"/>
        <color indexed="8"/>
        <rFont val="Times New Roman"/>
        <family val="1"/>
      </rPr>
      <t xml:space="preserve"> Chi phí đi vay  phát sinh được ghi nhận vào chí phí SXKD trong kỳ.</t>
    </r>
  </si>
  <si>
    <r>
      <t xml:space="preserve"> - Nguyên tắc ghi nhận TSCĐ hữu hình, TSCĐ vô hình: </t>
    </r>
    <r>
      <rPr>
        <i/>
        <sz val="12"/>
        <color indexed="8"/>
        <rFont val="Times New Roman"/>
        <family val="1"/>
      </rPr>
      <t>Theo giá gốc (theo dõi 3 chỉ tiêu: Nguyên giá, hao mòn luỹ kế và giá trị còn lại)</t>
    </r>
  </si>
  <si>
    <t>III- Giá trị còn lại của TSCĐ HH</t>
  </si>
  <si>
    <t>- Tại ngày đầu năm</t>
  </si>
  <si>
    <t>Số dư đầu năm</t>
  </si>
  <si>
    <t>- LK mua từ đầu năm</t>
  </si>
  <si>
    <t>- LK thanh lý, nhượng bán</t>
  </si>
  <si>
    <t>- LK chuyển sang BĐS đầu tư</t>
  </si>
  <si>
    <t>- LK giảm khác (điều chỉnh)</t>
  </si>
  <si>
    <t>III.Giá trị còn lại của TSCĐVH</t>
  </si>
  <si>
    <t>II. Giá trị hao mòn lũy kế</t>
  </si>
  <si>
    <t>I. Nguyên giá TSCĐ vô hình</t>
  </si>
  <si>
    <t>34- Các giao dịch không bằng tiền ảnh hưởng đến BC lưu chuyển tiền tệ và các khoản doanh nghiệp nắm giữ nhưng không được sử dụng.</t>
  </si>
  <si>
    <t xml:space="preserve"> - Cổ tức lợi nhuận được chia</t>
  </si>
  <si>
    <t>2- Hình thức kế toán áp dụng:</t>
  </si>
  <si>
    <r>
      <t xml:space="preserve">1- Chế độ kế toán áp dụng: </t>
    </r>
    <r>
      <rPr>
        <i/>
        <sz val="12"/>
        <rFont val="Times New Roman"/>
        <family val="1"/>
      </rPr>
      <t>Chế độ kế toán doanh nghiệp áp dụng cho Tổng công ty Điện lực Việt nam được Bộ tài chính chấp thuận theo văn bản 7444/BTC-CĐKT ngày 20/06/2006 của Bộ tài chính.</t>
    </r>
  </si>
  <si>
    <t xml:space="preserve"> - Nguyên tắc ghi nhận hàng tồn kho:</t>
  </si>
  <si>
    <t xml:space="preserve"> - Phương pháp khấu hao TSCĐ hữu hình, TSCĐ vô hình:</t>
  </si>
  <si>
    <t>- LK tăng khác + phân loại</t>
  </si>
  <si>
    <t xml:space="preserve">* Giá trị hoàn nhập dự phòng giảm giá hàng tồn kho trong kỳ: </t>
  </si>
  <si>
    <t>4- Trình bày tài sản, doanh thu, kết quả kinh doanh theo bộ phận:</t>
  </si>
  <si>
    <r>
      <t xml:space="preserve"> - Nguyên tắc và phương pháp chuyển đổi các đồng tiền khác ra đồng tiền sử dụng trong kế toán: </t>
    </r>
    <r>
      <rPr>
        <i/>
        <sz val="12"/>
        <rFont val="Times New Roman"/>
        <family val="1"/>
      </rPr>
      <t>Theo tỷ giá thanh toán liên ngân hàng của NH Nhà nước VN công bố tại thời điểm ghi sổ.</t>
    </r>
  </si>
  <si>
    <t xml:space="preserve"> - Thặng dư vốn cổ phần:</t>
  </si>
  <si>
    <t xml:space="preserve"> - Vốn khác của chủ sở hữu:</t>
  </si>
  <si>
    <t xml:space="preserve"> - Tỷ lệ vốn hoá chi phí đi vay được sử dụng để xác định chi phí đi vay được vốn hoá trong kỳ:</t>
  </si>
  <si>
    <r>
      <t xml:space="preserve"> - Doanh thu bán hàng: </t>
    </r>
    <r>
      <rPr>
        <i/>
        <sz val="12"/>
        <color indexed="8"/>
        <rFont val="Times New Roman"/>
        <family val="1"/>
      </rPr>
      <t>Tuân thủ các điều kiện của chuẩn mực số 14. Các khoản khách hàng ứng trước không ghi nhận doanh thu trong kỳ.</t>
    </r>
  </si>
  <si>
    <t>Đơn vị tính: đồng</t>
  </si>
  <si>
    <t>đồng</t>
  </si>
  <si>
    <t xml:space="preserve"> - Vốn góp của Nhà nước (Tập đoàn Điện lực VN)</t>
  </si>
  <si>
    <t xml:space="preserve"> - S.lượng cổ phiếu đang lưu hành</t>
  </si>
  <si>
    <t xml:space="preserve"> - Chi phí nhân công (lương +BH)</t>
  </si>
  <si>
    <t>V.01</t>
  </si>
  <si>
    <t>V.02</t>
  </si>
  <si>
    <t>V.03</t>
  </si>
  <si>
    <t>V.04</t>
  </si>
  <si>
    <t>V.05</t>
  </si>
  <si>
    <t>V.06</t>
  </si>
  <si>
    <t>V.07</t>
  </si>
  <si>
    <t>V.08</t>
  </si>
  <si>
    <t>V.09</t>
  </si>
  <si>
    <r>
      <t xml:space="preserve">13- Nguyên tắc và phương pháp ghi nhận chi phí thuế thu nhập doanh nghiệp hiện hành: </t>
    </r>
    <r>
      <rPr>
        <i/>
        <sz val="12"/>
        <color indexed="8"/>
        <rFont val="Times New Roman"/>
        <family val="1"/>
      </rPr>
      <t>Công ty đang được miễn thuế thu nhập doanh nghiệp.</t>
    </r>
  </si>
  <si>
    <r>
      <t xml:space="preserve"> - Vốn đầu tư của chủ sở hữu:</t>
    </r>
    <r>
      <rPr>
        <i/>
        <sz val="12"/>
        <color indexed="8"/>
        <rFont val="Times New Roman"/>
        <family val="1"/>
      </rPr>
      <t xml:space="preserve"> Được ghi nhận theo số vốn thực góp của chủ sở hữu</t>
    </r>
  </si>
  <si>
    <r>
      <t xml:space="preserve"> - Doanh thu cung cấp dịch vụ: </t>
    </r>
    <r>
      <rPr>
        <i/>
        <sz val="12"/>
        <color indexed="8"/>
        <rFont val="Times New Roman"/>
        <family val="1"/>
      </rPr>
      <t xml:space="preserve">Tuân thủ các điều kiện của chuẩn mực số 14. </t>
    </r>
  </si>
  <si>
    <t>Kế toán trên máy tính</t>
  </si>
  <si>
    <t>Mẫu số B 02-DN</t>
  </si>
  <si>
    <t>4- Đặc điểm hoạt động của doanh nghiệp trong năm tài chính có ảnh hưởng đến báo cáo tài chính:</t>
  </si>
  <si>
    <r>
      <t xml:space="preserve"> - Nguyên tắc xác định các khoản tương đương tiền: </t>
    </r>
    <r>
      <rPr>
        <i/>
        <sz val="12"/>
        <rFont val="Times New Roman"/>
        <family val="1"/>
      </rPr>
      <t>Là các khoản đầu tư có khả năng chuyển đổi thành các khoản tiền xác định và ít rủi ro liên quan đến việc biến động giá trị cchuyển đổi của các khoản này.</t>
    </r>
  </si>
  <si>
    <r>
      <t xml:space="preserve">5- Nguyên tắc ghi nhận các khoản đầu tư tài chính: </t>
    </r>
    <r>
      <rPr>
        <i/>
        <sz val="12"/>
        <color indexed="8"/>
        <rFont val="Times New Roman"/>
        <family val="1"/>
      </rPr>
      <t xml:space="preserve"> Được ghi nhận theo giá gốc</t>
    </r>
  </si>
  <si>
    <r>
      <t xml:space="preserve"> - Chi phí trả trước:</t>
    </r>
    <r>
      <rPr>
        <i/>
        <sz val="12"/>
        <color indexed="8"/>
        <rFont val="Times New Roman"/>
        <family val="1"/>
      </rPr>
      <t xml:space="preserve"> Gồm chi phí phân bổ công cụ dụng cụ.</t>
    </r>
  </si>
  <si>
    <t xml:space="preserve"> - Chi phí sửa chữa lớn được phân bổ vào chi phí sản xuất trong kỳ theo kế hoạch. Cuối năm sẽ điều chỉnh theo số thực tế phát sinh trong năm. </t>
  </si>
  <si>
    <t xml:space="preserve"> - Quỹ dự phòng trợ cấp mất việc làm : trích theo quy định vào thời điểm cuối năm (0,3% quỹ lương đóng BHXH)</t>
  </si>
  <si>
    <r>
      <t xml:space="preserve"> - Nguyên tắc ghi nhận lợi nhuận chưa phân phối: </t>
    </r>
    <r>
      <rPr>
        <i/>
        <sz val="12"/>
        <color indexed="8"/>
        <rFont val="Times New Roman"/>
        <family val="1"/>
      </rPr>
      <t xml:space="preserve">Lợi nhuận sau thuế chưa phân phối phản ánh trên Bảng cân đối kế toán là số lãi từ hoạt động của DN sau khi trừ (-) chi phí thuế TNDN.(hiện nay thuế TNDN đang được miễn) </t>
    </r>
  </si>
  <si>
    <t>03- Các khoản phải thu khác</t>
  </si>
  <si>
    <t>* Nguyên giá TSCĐ cuối kỳ  đã khấu hao hết nhưng vẫn còn sử dụng:</t>
  </si>
  <si>
    <t>* Nguyên giá TSCĐ cuối kỳ chờ thanh lý:</t>
  </si>
  <si>
    <t>* Giá trị còn lại cuối kỳ của TSCĐ hữu hình đã dùng thế chấp, cầm cố các khoản vay:</t>
  </si>
  <si>
    <t xml:space="preserve">    - Các khoản khác</t>
  </si>
  <si>
    <t xml:space="preserve"> - Thuế Thu nhập phải trả</t>
  </si>
  <si>
    <r>
      <t>14- Các nghiệp vụ dự phòng rủi ro hối đoái:</t>
    </r>
    <r>
      <rPr>
        <i/>
        <sz val="12"/>
        <color indexed="8"/>
        <rFont val="Times New Roman"/>
        <family val="1"/>
      </rPr>
      <t xml:space="preserve"> Khoản vay bằng đồng Yên Nhật được đánh giá lại theo tỷ giá tính chéo do NH Nhà Nước Việt Nam công bố tại thời điểm cuối kỳ. </t>
    </r>
  </si>
  <si>
    <t>Quý này</t>
  </si>
  <si>
    <t>Luỹ kế từ đầu năm đến cuối quý này</t>
  </si>
  <si>
    <t>Số cuối kỳ</t>
  </si>
  <si>
    <t>01</t>
  </si>
  <si>
    <t>02</t>
  </si>
  <si>
    <t xml:space="preserve">                                                              </t>
  </si>
  <si>
    <t>- LK giảm khác</t>
  </si>
  <si>
    <t>Mẫu số B 03 – DN</t>
  </si>
  <si>
    <t>BÁO CÁO LƯU CHUYỂN TIỀN TỆ</t>
  </si>
  <si>
    <t>(Theo phương pháp gián tiếp)</t>
  </si>
  <si>
    <t>Th.minh</t>
  </si>
  <si>
    <t>I- Lưu chuyển tiền từ hoạt động kinh doanh</t>
  </si>
  <si>
    <t>1. Lợi nhuận trước thuế</t>
  </si>
  <si>
    <t>2. Điều chỉnh cho các khoản</t>
  </si>
  <si>
    <t xml:space="preserve"> - Khấu hao TSCĐ</t>
  </si>
  <si>
    <t xml:space="preserve"> - Các khoản dự phòng</t>
  </si>
  <si>
    <t xml:space="preserve"> - Chi phí lãi vay</t>
  </si>
  <si>
    <t>3. Lợi nhuận từ hoạt động kinh doanh trước thay đổi vốn lưu động</t>
  </si>
  <si>
    <t xml:space="preserve"> - Tăng giảm các khoản phải thu</t>
  </si>
  <si>
    <t xml:space="preserve"> - Tăng giảm hàng tồn kho</t>
  </si>
  <si>
    <t xml:space="preserve"> - Tăng giảm các khoản phải trả (Không kể lãi vay phải trả, thuế thu nhập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</si>
  <si>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</si>
  <si>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</si>
  <si>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</si>
  <si>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</si>
  <si>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</si>
  <si>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</si>
  <si>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</si>
  <si>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</si>
  <si>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</si>
  <si>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 Tiền chi cho vay, mua các công cụ nợ của đơn vị khác</t>
  </si>
  <si>
    <t>4.Tiền thu hồi cho vay, bán lại các công cụ nợ của các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</si>
  <si>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</si>
  <si>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</si>
  <si>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</si>
  <si>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</si>
  <si>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</si>
  <si>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</si>
  <si>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</si>
  <si>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</si>
  <si>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</si>
  <si>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</si>
  <si>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6.Cổ tức, lợi nhuận đã trả cho chủ sở hữu</t>
  </si>
  <si>
    <t>Lưu chuyển tiền thuần từ hoạt động tài chính</t>
  </si>
  <si>
    <t>Lưu chuyển tiền thuần trong kỳ (20+30+40)</t>
  </si>
  <si>
    <t>Tiền và tương đương tiền đầu kỳ</t>
  </si>
  <si>
    <t xml:space="preserve"> ảnh hưởng của thay đổi tỷ giá hối đoái quy đổi ngoại tệ</t>
  </si>
  <si>
    <t>Tiền và tương đương tiền cuối kỳ (50+60+61)</t>
  </si>
  <si>
    <t>- LK giảm khác + phân loại</t>
  </si>
  <si>
    <t xml:space="preserve">     + CP phổ thông mua lại trên Sở GDCK</t>
  </si>
  <si>
    <t>22.a- Bảng đối chiếu biến động của Vốn chủ sở hữu</t>
  </si>
  <si>
    <t>Vốn đầu tư của chủ sở hữu</t>
  </si>
  <si>
    <t>Thặng dư vốn cổ phần</t>
  </si>
  <si>
    <t>Cổ phiếu quỹ</t>
  </si>
  <si>
    <t>A</t>
  </si>
  <si>
    <t>Số dư đầu năm trước</t>
  </si>
  <si>
    <t>Số dư đầu năm nay</t>
  </si>
  <si>
    <t xml:space="preserve"> - Cổ phiếu quỹ</t>
  </si>
  <si>
    <t>Đầu tư cổ phiếu</t>
  </si>
  <si>
    <t>Đầu tư dài hạn khác</t>
  </si>
  <si>
    <t xml:space="preserve"> - Lãi (-), lỗ (+) từ hoạt động đầu tư</t>
  </si>
  <si>
    <t>+ Lợi nhuận kế toán sau thuế thu nhập doanh nghiệp</t>
  </si>
  <si>
    <t>+ Các khoản điều chỉnh tăng hoặc giảm lợi nhuận kế toán để xác định lợi nhuận hoặc lỗ phân bổ cho cổ đông sở hữu cổ phiếu phổ thông:</t>
  </si>
  <si>
    <t>+ Lợi nhuận hoặc lỗ phân bổ cho cổ đông sở hữu cổ phiếu phổ thông</t>
  </si>
  <si>
    <t>+ Cổ phiếu phổ thông đang lưu hành bình quân trong kỳ</t>
  </si>
  <si>
    <t>+ Lãi cơ bản trên cổ phiếu</t>
  </si>
  <si>
    <t>I</t>
  </si>
  <si>
    <t>II</t>
  </si>
  <si>
    <t>Tiền gửi có kỳ hạn trên 3 tháng</t>
  </si>
  <si>
    <t xml:space="preserve"> - Vay dài hạn đến hạn trả</t>
  </si>
  <si>
    <t xml:space="preserve"> - Tài sản thuế Thu nhập hoãn lại</t>
  </si>
  <si>
    <t xml:space="preserve"> - Tạm ứng cổ tức năm nay </t>
  </si>
  <si>
    <t xml:space="preserve"> - Cổ tức năm trước </t>
  </si>
  <si>
    <t xml:space="preserve">     + CP phổ thông mua lại của đợt phát hành (CP lẻ)</t>
  </si>
  <si>
    <t xml:space="preserve"> - Chênh lệch tỷ giá đánh giá lại cuối kỳ</t>
  </si>
  <si>
    <t xml:space="preserve"> - Chênh lệch tỷ giá thanh toán</t>
  </si>
  <si>
    <t>31- CP thuế thu nhập DN hiện hành (MS 51)</t>
  </si>
  <si>
    <t>32- Chi phí thuế thu nhập DN hoãn lại (MS 52)</t>
  </si>
  <si>
    <t xml:space="preserve">       Các khoản điều chỉnh tăng</t>
  </si>
  <si>
    <t xml:space="preserve">       Các khoản điều chỉnh giảm</t>
  </si>
  <si>
    <t>33b- Lãi cơ bản trên cổ phiếu</t>
  </si>
  <si>
    <t xml:space="preserve">7. Kết quả kinh doanh giữa hai kỳ báo cáo </t>
  </si>
  <si>
    <t xml:space="preserve">   - Vay đối tượng khác (*)</t>
  </si>
  <si>
    <t xml:space="preserve">   + TS Thuế TNDN hoãn lại của khoản trích dự phòng hàng tồn kho</t>
  </si>
  <si>
    <t xml:space="preserve">   + TS Thuế TNDN hoãn lại của khoản đánh giá lại khoản vay ngoại tệ cuối ky</t>
  </si>
  <si>
    <t xml:space="preserve">  - CP Thuế TNDN hoãn lại của khoản trích dự phòng hàng tồn kho</t>
  </si>
  <si>
    <t xml:space="preserve"> - CP Thuế TNDN hoãn lại của khoản đánh giá lại khoản vay ngoại tệ cuối kỳ</t>
  </si>
  <si>
    <t>- Trích Khấu hao + hao mòn</t>
  </si>
  <si>
    <t xml:space="preserve">                    Nguyễn Khắc Sơn</t>
  </si>
  <si>
    <t xml:space="preserve">                                Nguyễn Khắc Sơn</t>
  </si>
  <si>
    <t>LK từ đầu năm đến cuối quý này</t>
  </si>
  <si>
    <t>TỔNG GIÁM ĐỐC</t>
  </si>
  <si>
    <t xml:space="preserve">BẢN THUYẾT MINH BÁO CÁO TÀI CHÍNH </t>
  </si>
  <si>
    <t xml:space="preserve">     Nguyễn Quang Huy</t>
  </si>
  <si>
    <t xml:space="preserve">       NGƯỜI LẬP BIỂU</t>
  </si>
  <si>
    <t>§¬n vÞ tÝnh: ®ång</t>
  </si>
  <si>
    <t>1</t>
  </si>
  <si>
    <t>2</t>
  </si>
  <si>
    <t>3</t>
  </si>
  <si>
    <t>4</t>
  </si>
  <si>
    <t>5</t>
  </si>
  <si>
    <t>ChØ tiªu</t>
  </si>
  <si>
    <t>24</t>
  </si>
  <si>
    <t>Số cuối quý</t>
  </si>
  <si>
    <t>TÀI SẢN</t>
  </si>
  <si>
    <t>Mẫu số B 01-DN                                                                                                              Ban hành theo QĐ số 15/2006/QĐ - BTC 
Ngày 20/03/2006  của Bộ trưởng BTC</t>
  </si>
  <si>
    <t xml:space="preserve">Nguyễn Quang Huy                                            Lê Thế Sơn     </t>
  </si>
  <si>
    <t>MÉu sè B 02-DN</t>
  </si>
  <si>
    <t>Ban hµnh theo Q§ sè 15/2006/Q§ - BTC ngµy 20/03/2006 cña Bé tr­ëng BTC</t>
  </si>
  <si>
    <t xml:space="preserve">§Þa chØ: TT Ph¶ L¹i - HuyÖn ChÝ Linh </t>
  </si>
  <si>
    <t>b¸o c¸o kÕt qu¶ ho¹t ®éng kinh doanh</t>
  </si>
  <si>
    <t>1. Doanh thu b¸n hµng vµ cung cÊp dÞch vô</t>
  </si>
  <si>
    <t>2. C¸c kho¶n gi¶m trõ</t>
  </si>
  <si>
    <t>3. Doanh thu thuÇn vÒ b¸n hµng vµ cung cÊp dÞch vô (10 = 01 - 02)</t>
  </si>
  <si>
    <t>10</t>
  </si>
  <si>
    <t>4. Gi¸ vèn hµng b¸n</t>
  </si>
  <si>
    <t>11</t>
  </si>
  <si>
    <t>5. Lîi nhuËn gép vÒ b¸n hµng vµ cung cÊp dÞch vô (20 = 10 - 11)</t>
  </si>
  <si>
    <t>20</t>
  </si>
  <si>
    <t>6. Doanh thu ho¹t ®éng tµi chÝnh</t>
  </si>
  <si>
    <t>21</t>
  </si>
  <si>
    <t>7. Chi phÝ tµi chÝnh</t>
  </si>
  <si>
    <t>22</t>
  </si>
  <si>
    <t>Trong ®ã: Chi phÝ l·i vay</t>
  </si>
  <si>
    <t>23</t>
  </si>
  <si>
    <t>8. Chi phÝ b¸n hµng</t>
  </si>
  <si>
    <t>9. Chi phÝ qu¶n lý doanh nghiÖp</t>
  </si>
  <si>
    <t>25</t>
  </si>
  <si>
    <t>10. Lîi nhuËn thuÇn tõ ho¹t ®éng kinh doanh [30 = 20 + (21-22) - (24+25)]</t>
  </si>
  <si>
    <t>30</t>
  </si>
  <si>
    <t>11. Thu nhËp kh¸c</t>
  </si>
  <si>
    <t>31</t>
  </si>
  <si>
    <t>12. Chi phÝ kh¸c</t>
  </si>
  <si>
    <t>32</t>
  </si>
  <si>
    <t>13. Lîi nhuËn kh¸c (40 = 31 - 32)</t>
  </si>
  <si>
    <t>40</t>
  </si>
  <si>
    <t>14. Tæng lîi nhuËn tr­íc thuÕ (50 = 30+40)</t>
  </si>
  <si>
    <t>50</t>
  </si>
  <si>
    <t>15. Chi phÝ thuÕ TNDN hiÖn hµnh</t>
  </si>
  <si>
    <t>51</t>
  </si>
  <si>
    <t>16. Chi phÝ thuÕ TNDN ho·n l¹i</t>
  </si>
  <si>
    <t>52</t>
  </si>
  <si>
    <t>17. Lîi nhuËn sau thuÕ thu nhËp doanh nghiÖp (60 = 50 - 51 - 52)</t>
  </si>
  <si>
    <t>60</t>
  </si>
  <si>
    <t>18. L·i c¬ b¶n trªn cæ phiÕu (*)</t>
  </si>
  <si>
    <t>70</t>
  </si>
  <si>
    <t>Ngµy  .........  th¸ng  .........  n¨m  ............</t>
  </si>
  <si>
    <t>Ng­êi lËp biÓu</t>
  </si>
  <si>
    <t>Lª ThÕ S¬n</t>
  </si>
  <si>
    <t>NguyÔn Kh¾c S¬n</t>
  </si>
  <si>
    <t>MÉu sè B 09 - DN</t>
  </si>
  <si>
    <t>B¶n thuyÕt minh b¸o c¸o tµi chÝnh</t>
  </si>
  <si>
    <t>I- §Æc ®iÓm ho¹t ®éng cña doanh nghiÖp</t>
  </si>
  <si>
    <t>1- H×nh thøc së h÷u vèn: C«ng ty cæ phÇn</t>
  </si>
  <si>
    <t>2- LÜnh vùc kinh doanh: S¶n xuÊt c«ng nghiÖp vµ dÞch vô</t>
  </si>
  <si>
    <t>3- Ngµnh nghÒ kinh doanh: S¶n xuÊt nhiÖt ®iÖn; c¸c dÞch vô liªn quan ®Õn s¶n xuÊt ®iÖn; s¶n xuÊt tro xØ ...</t>
  </si>
  <si>
    <t>4- §Æc ®iÓm ho¹t ®éng cña doanh nghiÖp trong n¨m tµi chÝnh cã ¶nh h­ëng ®Õn b¸o c¸o tµi chÝnh: C«ng ty b¾t ®Çu chuyÓn sang c«ng ty cæ phÇn tõ ngµy 26/01/2006.     Tr­íc ®ã lµ c«ng ty h¹ch to¸n phô thuéc  vµ ®Õn 01/07/2005 chuyÓn thµnh c«ng ty ®éc lËp trùc thuéc Tæng c«ng ty ®iÖn lùc ViÖt Nam. V× vËy kú kÕ to¸n n¨m nay b¸t ®Çu tõ 26/01/2006 ®Õn 31/12/2006</t>
  </si>
  <si>
    <t>II- Kú kÕ to¸n, ®¬n vÞ tiÒn tÖ sö dông trong kÕ to¸n:</t>
  </si>
  <si>
    <t>1- Kú kÕ to¸n n¨m b¾t ®Çu tõ ngµy 01/01  kÕt thóc vµo ngµy 31/12</t>
  </si>
  <si>
    <t>2- §¬n vÞ tiÒn tÖ sö dông trong kÕ to¸n: §ång ViÖt Nam</t>
  </si>
  <si>
    <t>III- ChuÈn mùc vµ ChÕ ®é kÕ to¸n ¸p dông</t>
  </si>
  <si>
    <t>1- ChÕ ®é kÕ to¸n ¸p dông: ChÕ ®é kÕ to¸n doanh nghiÖp ¸p dông cho Tæng c«ng ty §iÖn lùc ViÖt Nam ®· ®­îc Bé Tµi ChÝnh chÊp thuËn theo v¨n b¶n 7444 /BTC-C§KT ngµy 19/06/2006</t>
  </si>
  <si>
    <t>2- Tuyªn bè vÒ viÖc tu©n thñ ChuÈn mùc kÕ to¸n vµ ChÕ ®é kÕ to¸n: B¸o c¸o tµi chÝnh ®­îc lËp vµ tr×nh bµy phï hîp víi c¸c ChuÈn mùc vµ ChÕ ®é kÕ to¸n ViÖt Nam.</t>
  </si>
  <si>
    <t>IV- C¸c chÝnh s¸ch kÕ to¸n ¸p dông</t>
  </si>
  <si>
    <t>1- Nguyªn t¾c, ph­¬ng ph¸p x¸c ®Þnh c¸c kho¶n tiÒn: tiÒn mÆt, tiÒn göi ng©n hµng, tiÒn ®ang chuyÓn gåm:</t>
  </si>
  <si>
    <t>- Nguyªn t¾c x¸c ®Þnh c¸c kho¶n t­¬ng ®­¬ng tiÒn: Lµ c¸c kho¶n ®Çu t­ cã kh¶ n¨ng chuyÓn ®æi thµnh c¸c kho¶n tiÒn x¸c ®Þnh vµ Ýt rñi ro liªn quan ®Õn biÕn ®éng gi¸ trÞ chuyÓn ®æi cña c¸c kho¶n nµy</t>
  </si>
  <si>
    <t>- Nguyªn t¾c vµ ph­¬ng ph¸p chuyÓn ®æi c¸c ®ång tiÒn kh¸c ra ®ång tiÒn sö dông trong kÕ to¸n: Theo tû gi¸ thanh to¸n liªn ng©n hµng cña Ng©n hµng nhµ n­íc c«ng bè t¹i thêi ®iÓm ghi sæ</t>
  </si>
  <si>
    <t>2- Nguyªn t¾c ghi nhËn hµng tån kho</t>
  </si>
  <si>
    <t>- Nguyªn t¾c ghi nhËn hµng tån kho: Ghi nhËn theo gi¸ gèc</t>
  </si>
  <si>
    <t>- Ph­¬ng ph¸p tÝnh gi¸ trÞ hµng tån kho cuèi kú: B×nh qu©n gia quyÒn.</t>
  </si>
  <si>
    <t>- Ph­¬ng ph¸p h¹ch to¸n hµng tån kho (kª khai th­êng xuyªn hay kiÓm kª ®Þnh kú): Kª khai th­êng xuyªn.</t>
  </si>
  <si>
    <t>- LËp dù phßng gi¶m gi¸ hµng tån kho: LËp trªn c¬ së chªnh lÖch gi÷a gi¸ gèc vµ gi¸ trÞ thuÇn cã thÓ thùc hiÖn ®­îc.</t>
  </si>
  <si>
    <t>3- Nguyªn t¾c ghi nhËn vµ khÊu hao TSC§</t>
  </si>
  <si>
    <t>- Nguyªn t¾c ghi nhËn TSC§ h÷u h×nh, TSC§ v« h×nh: Ghi nhËn theo nguyªn gi¸. (theo dâi 3 chØ tiªu: Nguyªn gi¸, hao mßn luü kÕ, gi¸ trÞ cßn l¹i)</t>
  </si>
  <si>
    <t>- Ph­¬ng ph¸p khÊu hao TSC§ h÷u h×nh, TSC§ v« h×nh: Theo ph­¬ng ph¸p ®­êng th¼ng.</t>
  </si>
  <si>
    <t>4- Nguyªn t¾c ghi nhËn vµ khÊu hao bÊt ®éng s¶n ®Çu t­</t>
  </si>
  <si>
    <t xml:space="preserve">- Nguyªn t¾c ghi nhËn bÊt ®éng s¶n ®Çu t­: </t>
  </si>
  <si>
    <t xml:space="preserve">- Nguyªn t¾c vµ ph­¬ng ph¸p khÊu hao bÊt ®éng s¶n ®Çu t­: </t>
  </si>
  <si>
    <t>5- Nguyªn t¾c ghi nhËn c¸c kho¶n ®Çu t­ tµi chÝnh</t>
  </si>
  <si>
    <t xml:space="preserve">- C¸c kho¶n ®Çu t­ vµo c«ng ty con, c«ng ty liªn kÕt, vèn gãp vµo c¬ së kinh doanh ®ång kiÓm so¸t: </t>
  </si>
  <si>
    <t xml:space="preserve">- C¸c kho¶n ®Çu t­ chøng kho¸n ng¾n h¹n: </t>
  </si>
  <si>
    <t>- C¸c kho¶n ®Çu t­ ng¾n h¹n, dµi h¹n kh¸c: §­îc ghi nhËn theo gi¸ gèc</t>
  </si>
  <si>
    <t>- Ph­¬ng ph¸p lËp dù phßng gi¶m gi¸ ®Çu t­ ng¾n h¹n, dµi h¹n: LËp trªn c¬ së chªnh lÖch gi÷a gi¸ gèc vµ gi¸ trÞ thuÇn cã thÓ thùc hiÖn ®­îc.</t>
  </si>
  <si>
    <t>6- Nguyªn t¾c vèn hãa c¸c kho¶n chi phÝ ®i vay</t>
  </si>
  <si>
    <t>- Nguyªn t¾c vèn hãa c¸c kho¶n chi phÝ ®i vay: Chi phÝ ®i vay ®­îc ghi nhËn vµo chi phÝ s¶n xuÊt kinh doanh trong kú khi ph¸t sinh.</t>
  </si>
  <si>
    <t xml:space="preserve">- Tû lÖ vèn hãa chi phÝ ®i vay ®­îc sö dông ®Ó x¸c ®Þnh chi phÝ ®i vay ®­îc vèn hãa trong kú: </t>
  </si>
  <si>
    <t>7- Nguyªn t¾c ghi nhËn vµ vèn hãa c¸c kho¶n chi phÝ kh¸c</t>
  </si>
  <si>
    <t>- Chi phÝ tr¶ tr­íc: Gåm chi phÝ ph©n bæ c«ng cô, dông cô.</t>
  </si>
  <si>
    <t xml:space="preserve">- Chi phÝ kh¸c: </t>
  </si>
  <si>
    <t>- Ph­¬ng ph¸p ph©n bæ chi phÝ tr¶ tr­íc: Theo quy ®Þnh cña Nhµ n­íc.</t>
  </si>
  <si>
    <t xml:space="preserve">- Ph­¬ng ph¸p ph©n bæ lîi thÕ th­¬ng m¹i: </t>
  </si>
  <si>
    <t xml:space="preserve">9- Nguyªn t¾c vµ ph­¬ng ph¸p ghi nhËn c¸c kho¶n dù phßng ph¶i tr¶
  - </t>
  </si>
  <si>
    <t>10- Nguyªn t¾c ghi nhËn vèn chñ së h÷u</t>
  </si>
  <si>
    <t>- Nguyªn t¾c ghi nhËn vèn ®Çu t­ cña chñ së h÷u, thÆng d­ vèn cæ phÇn, vèn kh¸c cña chñ së h÷u: - Vèn ®Çu t­ cña chñ së h÷u lµ 3.262.350 triÖu ®ång;
- §­îc ghi nhËn theo sè thùc gãp cña chñ së h÷u.</t>
  </si>
  <si>
    <t xml:space="preserve">- Nguyªn t¾c ghi nhËn chªnh lÖch ®¸nh gi¸ l¹i tµi s¶n: </t>
  </si>
  <si>
    <t xml:space="preserve">- Nguyªn t¾c ghi nhËn chªnh lÖch tû gi¸: </t>
  </si>
  <si>
    <t>- Nguyªn t¾c ghi nhËn lîi nhuËn ch­a ph©n phèi: Lîi nhuËn sau thuÕ ch­a ph©n phèi lµ lîi nhuËn tõ ho¹t ®éng SXKD cña c«ng ty sau khi ®· trõ (-) chi phÝ thuÕ TNDN (HiÖn t¹i C«ng  ty ®ang ®­îc miÔn thuÕ TNDN)..</t>
  </si>
  <si>
    <t>11- Nguyªn t¾c vµ ph­¬ng ph¸p ghi nhËn doanh thu</t>
  </si>
  <si>
    <t>- Doanh thu b¸n hµng: Ghi nhËn doanh thu tu©n thñ c¸c ®iÒu kiÖn cña chuÈn mùc sè 14. C¸c kho¶n kh¸ch hµng tr¶ tr­íc kh«ng ghi nhËn doanh thu trong kú.</t>
  </si>
  <si>
    <t>- Doanh thu cung cÊp dÞch vô: Ghi nhËn doanh thu tu©n thñ c¸c ®iÒu kiÖn cña chuÈn mùc sè 14</t>
  </si>
  <si>
    <t>- Doanh thu ho¹t ®éng tµi chÝnh: Ghi nhËn doanh thu tu©n thñ c¸c ®iÒu kiÖn cña chuÈn mùc sè 14</t>
  </si>
  <si>
    <t xml:space="preserve">- Doanh thu hîp ®ång x©y dùng: </t>
  </si>
  <si>
    <t>12- Nguyªn t¾c vµ ph­¬ng ph¸p ghi nhËn chi phÝ tµi chÝnh: Chi phÝ tµi chÝnh trong b¸o c¸o KQKD lµ tæng chi phÝ tµi chÝnh ph¸t sinh (kh«ng bï trõ víi doanh thu tµi chÝnh)</t>
  </si>
  <si>
    <t>14- C¸c nghiÖp vô dù phßng rñi ro hèi ®o¸i: - Kho¶n vay l¹i cña EVN b»ng ®ång JPY ®­îc ®¸nh gi¸ l¹i theo tû gi¸ tÝnh chÐo do Ng©n hµng Nhµ n­íc ViÖt nam c«ng bè t¹i thêi ®iÓm cuèi kú.</t>
  </si>
  <si>
    <t xml:space="preserve">15- C¸c nguyªn t¾c vµ ph­¬ng ph¸p kÕ to¸n kh¸c: </t>
  </si>
  <si>
    <t>V- Th«ng tin bæ sung cho c¸c kho¶n môc tr×nh bµy trong B¶ng c©n ®èi kÕ to¸n vµ B¸o c¸o kÕt qu¶ ho¹t ®éng kinh doanh</t>
  </si>
  <si>
    <t>Cuèi kú</t>
  </si>
  <si>
    <t>§Çu n¨m</t>
  </si>
  <si>
    <t>1- TiÒn</t>
  </si>
  <si>
    <t>- TiÒn mÆt</t>
  </si>
  <si>
    <t>- TiÒn göi ng©n hµng</t>
  </si>
  <si>
    <t>- TiÒn ®ang chuyÓn</t>
  </si>
  <si>
    <t>- C¸c kho¶n t­¬ng ®­¬ng tiÒn</t>
  </si>
  <si>
    <t>Céng</t>
  </si>
  <si>
    <t>2- C¸c kho¶n ®Çu t­ tµi chÝnh ng¾n h¹n</t>
  </si>
  <si>
    <t>- Chøng kho¸n ®Çu t­ ng¾n h¹n</t>
  </si>
  <si>
    <t>- §Çu t­ ng¾n h¹n kh¸c</t>
  </si>
  <si>
    <t>- Dù phßng gi¶m gi¸ ®Çu t­ ng¾n h¹n</t>
  </si>
  <si>
    <t>3- C¸c kho¶n ph¶i thu ng¾n h¹n kh¸c</t>
  </si>
  <si>
    <t>- Ph¶i thu vÒ cæ phÇn ho¸</t>
  </si>
  <si>
    <t>- Ph¶i thu vÒ cæ tøc vµ lîi nhuËn ®­îc chia</t>
  </si>
  <si>
    <t>- Ph¶i thu ng­êi lao ®éng</t>
  </si>
  <si>
    <t>- Ph¶i thu kh¸c</t>
  </si>
  <si>
    <t>4- Hµng tån kho</t>
  </si>
  <si>
    <t>- Hµng mua ®ang ®i trªn ®­êng</t>
  </si>
  <si>
    <t>- Nguyªn liÖu, vËt liÖu</t>
  </si>
  <si>
    <t>- C«ng cô, dông cô</t>
  </si>
  <si>
    <t>- Chi phÝ SX, KD dë dang</t>
  </si>
  <si>
    <t>- Thµnh phÈm</t>
  </si>
  <si>
    <t>- Hµng hãa</t>
  </si>
  <si>
    <t>- Hµng göi ®i b¸n</t>
  </si>
  <si>
    <t>- Hµng hãa kho b¶o thuÕ</t>
  </si>
  <si>
    <t>- Hµng hãa bÊt ®éng s¶n</t>
  </si>
  <si>
    <t>Céng gi¸ gèc hµng tån kho</t>
  </si>
  <si>
    <t xml:space="preserve">* Gi¸ trÞ hoµn nhËp dù phßng gi¶m gi¸ hµng tån kho trong n¨m: </t>
  </si>
  <si>
    <t xml:space="preserve">* Gi¸ trÞ hµng tån kho dïng ®Ó thÕ chÊp cho c¸c kho¶n nî: </t>
  </si>
  <si>
    <t>* Lý do trÝch thªm hoÆc hoµn nhËp dù phßng gi¶m gi¸ hµng tån kho:</t>
  </si>
  <si>
    <t>5- ThuÕ ph¶i thu vµ c¸c kho¶n ph¶i thu nhµ n­íc</t>
  </si>
  <si>
    <t>- ThuÕ thu nhËp doanh nghiÖp</t>
  </si>
  <si>
    <t>- C¸c kho¶n kh¸c ph¶i thu nhµ n­íc</t>
  </si>
  <si>
    <t>6- Ph¶i thu dµi h¹n néi bé</t>
  </si>
  <si>
    <t>- Cho vay dµi h¹n néi bé</t>
  </si>
  <si>
    <t>- Ph¶i thu dµi h¹n néi bé kh¸c</t>
  </si>
  <si>
    <t>7- Ph¶i thu dµi h¹n kh¸c</t>
  </si>
  <si>
    <t>- Ký quü, ký c­îc dµi h¹n</t>
  </si>
  <si>
    <t>- C¸c kho¶n tiÒn nhËn uû th¸c</t>
  </si>
  <si>
    <t>- Cho vay kh«ng cã l·i</t>
  </si>
  <si>
    <t>- Ph¶i thu dµi h¹n kh¸c</t>
  </si>
  <si>
    <t>8- T¨ng, gi¶m tµi s¶n cè ®Þnh h÷u h×nh:</t>
  </si>
  <si>
    <t xml:space="preserve"> Ph­¬ng tiÖn vËn t¶i, 
truyÒn dÉn</t>
  </si>
  <si>
    <t>Kho¶n môc</t>
  </si>
  <si>
    <t xml:space="preserve">Nhµ cöa 
VËt </t>
  </si>
  <si>
    <t xml:space="preserve">M¸y mãc, thiÕt bÞ
VËt </t>
  </si>
  <si>
    <t>Dông cô qu¶n lý</t>
  </si>
  <si>
    <t>TSC§ kh¸c</t>
  </si>
  <si>
    <t>Tæng céng</t>
  </si>
  <si>
    <t>I. Nguyªn gi¸ TSC§ h÷u h×nh</t>
  </si>
  <si>
    <t>1. Sè d­ ®Çu n¨m</t>
  </si>
  <si>
    <t>2. Sè lòy kÕ t¨ng tõ ®Çu n¨m</t>
  </si>
  <si>
    <t>- Lòy kÕ mua tõ ®Çu n¨m</t>
  </si>
  <si>
    <t>- §Çu t­ XDCB hoµn thµnh</t>
  </si>
  <si>
    <t>- Lòy kÕ t¨ng kh¸c</t>
  </si>
  <si>
    <t>3. Lòy kÕ gi¶m tõ ®Çu n¨m</t>
  </si>
  <si>
    <t>- ChuyÓn sang B§S ®Çu t­</t>
  </si>
  <si>
    <t>- Thanh lý, nh­îng b¸n</t>
  </si>
  <si>
    <t>- Lòy kÕ gi¶m kh¸c</t>
  </si>
  <si>
    <t>4. Sè d­ cuèi kú</t>
  </si>
  <si>
    <t>II. Gi¸ trÞ hao mßn lòy kÕ</t>
  </si>
  <si>
    <t>- Sè d­ ®Çu n¨m</t>
  </si>
  <si>
    <t>- Lòy kÕ khÊu hao tõ ®Çu n¨m</t>
  </si>
  <si>
    <t>- ChuyÓn sang bÊt ®éng s¶n ®Çu t­</t>
  </si>
  <si>
    <t>- Sè d­ cuèi kú</t>
  </si>
  <si>
    <t>III. Gi¸  trÞ cßn l¹i cña TSC§ h÷u h×nh</t>
  </si>
  <si>
    <t>- T¹i ngµy ®Çu n¨m</t>
  </si>
  <si>
    <t>- T¹i ngµy cuèi kú</t>
  </si>
  <si>
    <t xml:space="preserve">* Gi¸ trÞ cßn l¹i cuèi kú cña TSC§ h÷u h×nh ®· dïng thÕ chÊp, cÇm cè c¸c kho¶n vay: </t>
  </si>
  <si>
    <t xml:space="preserve">* Nguyªn gi¸ TSC§ cuèi kú  ®· khÊu hao hÕt nh­ng vÉn cßn sö dông: </t>
  </si>
  <si>
    <t xml:space="preserve">* Nguyªn gi¸ TSC§ cuèi kú chê thanh lý: </t>
  </si>
  <si>
    <t xml:space="preserve"> * C¸c cam kÕt vÒ viÖc mua, b¸n TSC§ h÷u h×nh cã gi¸ trÞ lín ch­a thùc hiÖn: </t>
  </si>
  <si>
    <t>9- T¨ng, gi¶m tµi s¶n cè ®Þnh thuª tµi chÝnh:</t>
  </si>
  <si>
    <t xml:space="preserve"> Ph­¬ng tiÖn 
vËn t¶i, truyÒn dÉn</t>
  </si>
  <si>
    <t>I. Nguyªn gi¸ TSC§ thuª TC</t>
  </si>
  <si>
    <t>Sè d­ ®Çu n¨m</t>
  </si>
  <si>
    <t>- Lòy kÕ thuª tµi chÝnh tõ ®Çu n¨m</t>
  </si>
  <si>
    <t>- Mua l¹i TSC§ thuª tµi chÝnh</t>
  </si>
  <si>
    <t>- Tr¶ l¹i TSC§ thuª tµi chÝnh</t>
  </si>
  <si>
    <t>Sè d­ cuèi kú</t>
  </si>
  <si>
    <t>III. Gi¸ trÞ cßn l¹i cña TSC§ thuª TC</t>
  </si>
  <si>
    <t xml:space="preserve">- TiÒn thuª ph¸t sinh thªm ®­îc ghi nhËn lµ chi phÝ trong n¨m; </t>
  </si>
  <si>
    <t>- C¨n cø ®Ó x¸c ®Þnh tiÒn thuª ph¸t sinh thªm;</t>
  </si>
  <si>
    <t xml:space="preserve">- §iÒu kho¶n gia h¹n thuª hoÆc quyÒn ®­îc mua tµi s¶n: </t>
  </si>
  <si>
    <t>10- T¨ng, gi¶m tµi s¶n cè ®Þnh v« h×nh:</t>
  </si>
  <si>
    <t>GiÊy phÐp vµ giÊy phÐp
nh­îng quyÒn</t>
  </si>
  <si>
    <t xml:space="preserve">QuyÒn 
sö dông ®Êt
VËt </t>
  </si>
  <si>
    <t>QuyÒn ph¸t hµnh</t>
  </si>
  <si>
    <t>B¶n quyÒn, 
b»ng s¸ng chÕ</t>
  </si>
  <si>
    <t>Nh·n hiÖu 
hµng ho¸</t>
  </si>
  <si>
    <t>PhÇn mÒm 
m¸y tÝnh</t>
  </si>
  <si>
    <t>TSC§ v« h×nh  kh¸c</t>
  </si>
  <si>
    <t>I. Nguyªn gi¸ TSC§ v« h×nh</t>
  </si>
  <si>
    <t>- T¹o ra tõ néi bé doanh nghiÖp</t>
  </si>
  <si>
    <t>- T¨ng do hîp nhÊt kinh doanh</t>
  </si>
  <si>
    <t>- Luü kÕ t¨ng kh¸c</t>
  </si>
  <si>
    <t>- Luü kÕ gi¶m kh¸c</t>
  </si>
  <si>
    <t>- Luü kÕ khÊu hao tõ ®Çu n¨m</t>
  </si>
  <si>
    <t>III. Gi¸ trÞ cßn l¹i cña TSC§VH</t>
  </si>
  <si>
    <t>- T¹i ngµy cuèi n¨m</t>
  </si>
  <si>
    <t xml:space="preserve"> -  ThuyÕt minh sè liÖu vµ gi¶i tr×nh kh¸c theo yªu cÇu cña ChuÈn mùc kÕ to¸n sè 04 TSC§ v« h×nh: </t>
  </si>
  <si>
    <t>11- Chi phÝ x©y dùng c¬ b¶n dë dang:</t>
  </si>
  <si>
    <t>Chi phÝ x©y dùng c¬ b¶n dë dang</t>
  </si>
  <si>
    <t>- Chi phÝ XDCB dë dang</t>
  </si>
  <si>
    <t>Trong ®ã nh÷ng c«ng tr×nh lín gåm:</t>
  </si>
  <si>
    <t xml:space="preserve">    12- T¨ng, gi¶m bÊt ®éng s¶n ®Çu t­:</t>
  </si>
  <si>
    <t>Sè ®Çu kú</t>
  </si>
  <si>
    <t>T¨ng trong kú</t>
  </si>
  <si>
    <t>Gi¶m trong kú</t>
  </si>
  <si>
    <t>Sè cuèi kú</t>
  </si>
  <si>
    <t>Nguyªn gi¸ bÊt ®éng s¶n ®Çu t­</t>
  </si>
  <si>
    <t>- QuyÒn sö dông ®Êt</t>
  </si>
  <si>
    <t>- Nhµ</t>
  </si>
  <si>
    <t>- Nhµ vµ quyÒn sö dông ®Êt</t>
  </si>
  <si>
    <t>Gi¸ trÞ hao mßn lòy kÕ</t>
  </si>
  <si>
    <t>Gi¸ trÞ cßn l¹i B§S ®Çu t­</t>
  </si>
  <si>
    <t xml:space="preserve">ThuyÕt minh sè liÖu vµ gi¶i tr×nh kh¸c theo yªu cÇu cña ChuÈn mùc kÕ to¸n sè 05 BÊt ®éng s¶n ®Çu t­: </t>
  </si>
  <si>
    <t>13- C¸c kho¶n ®Çu t­ dµi h¹n kh¸c:</t>
  </si>
  <si>
    <t>- §Çu t­ cæ phiÕu</t>
  </si>
  <si>
    <t>- §Çu t­ tr¸i phiÕu</t>
  </si>
  <si>
    <t>- §Çu t­ tÝn phiÕu, kú phiÕu</t>
  </si>
  <si>
    <t>- Cho vay dµi h¹n</t>
  </si>
  <si>
    <t>- §Çu t­ dµi h¹n kh¸c</t>
  </si>
  <si>
    <t>14- Chi phÝ tr¶ tr­íc dµi h¹n</t>
  </si>
  <si>
    <t>Trong ®ã:</t>
  </si>
  <si>
    <t>- Chi phÝ tr¶ tr­íc vÒ thuª ho¹t ®éng TSC§</t>
  </si>
  <si>
    <t>- Chi phÝ thµnh lËp doanh nghiÖp</t>
  </si>
  <si>
    <t>- Chi phÝ nghiªn cøu cã gi¸ trÞ lín</t>
  </si>
  <si>
    <t>- Chi phÝ cho giai ®o¹n triÓn khai kh«ng ®ñ tiªu chuÈn ghi nhËn lµ TSC§ v« h×nh</t>
  </si>
  <si>
    <t>- Chi phÝ tr¶ tr­íc dµi h¹n kh¸c</t>
  </si>
  <si>
    <t>15- C¸c kho¶n vay vµ nî ng¾n h¹n</t>
  </si>
  <si>
    <t>- Vay ng¾n h¹n</t>
  </si>
  <si>
    <t>- Vay dµi h¹n ®Õn h¹n tr¶</t>
  </si>
  <si>
    <t>16- ThuÕ vµ c¸c kho¶n ph¶i nép nhµ n­íc</t>
  </si>
  <si>
    <t>- ThuÕ GTGT</t>
  </si>
  <si>
    <t>- ThuÕ tiªu thô ®Æc biÖt</t>
  </si>
  <si>
    <t>- ThuÕ xuÊt, nhËp khÈu</t>
  </si>
  <si>
    <t>- ThuÕ TNDN</t>
  </si>
  <si>
    <t>- ThuÕ tµi nguyªn</t>
  </si>
  <si>
    <t>- ThuÕ thu nhËp c¸ nh©n</t>
  </si>
  <si>
    <t>- ThuÕ nhµ ®Êt vµ tiÒn thuª ®Êt</t>
  </si>
  <si>
    <t>- C¸c lo¹i thuÕ kh¸c</t>
  </si>
  <si>
    <t xml:space="preserve">          MAC DUC</t>
  </si>
  <si>
    <t xml:space="preserve">          FRAN</t>
  </si>
  <si>
    <t xml:space="preserve">          Yen</t>
  </si>
  <si>
    <t xml:space="preserve">          DOLA</t>
  </si>
  <si>
    <t>MÉu sè B 01-DN</t>
  </si>
  <si>
    <t>Ban hµnh theo Q§ sè 15/2006/Q§ - BTC 
Ngµy 20/03/2006  cña Bé tr­ëng BTC</t>
  </si>
  <si>
    <t>§Þa chØ :TT Ph¶ L¹i - HuyÖn ChÝ Linh</t>
  </si>
  <si>
    <t>B¶ng C©N ®èI KÕ TO¸N</t>
  </si>
  <si>
    <t>ThuyÕt
minh</t>
  </si>
  <si>
    <t>Tµi s¶n</t>
  </si>
  <si>
    <t>M· sè</t>
  </si>
  <si>
    <t>Sè cuèi quý</t>
  </si>
  <si>
    <t>Sè  ®Çu n¨m</t>
  </si>
  <si>
    <t>A- Tµi s¶n ng¾n h¹n(100=110+120+130+140+150)</t>
  </si>
  <si>
    <t>I- TiÒn vµ c¸c kho¶n t­¬ng ®­¬ng tiÒn</t>
  </si>
  <si>
    <t xml:space="preserve">     1. TiÒn</t>
  </si>
  <si>
    <t xml:space="preserve">     2. C¸c kho¶n t­¬ng ®­¬ng tiÒn</t>
  </si>
  <si>
    <t>II- C¸c kho¶n ®Çu t­ tµi chÝnh ng¾n h¹n</t>
  </si>
  <si>
    <t xml:space="preserve">     1. §Çu t­ ng¾n h¹n</t>
  </si>
  <si>
    <t xml:space="preserve">     2. Dù phßng gi¶m gi¸ ®Çu t­ ng¾n h¹n (*) (2)</t>
  </si>
  <si>
    <t>III- C¸c kho¶n ph¶i thu ng¾n h¹n</t>
  </si>
  <si>
    <t xml:space="preserve">     1. Ph¶i thu kh¸ch hµng</t>
  </si>
  <si>
    <t xml:space="preserve">     2. Tr¶ tr­íc cho ng­êi b¸n</t>
  </si>
  <si>
    <t xml:space="preserve">     3. Ph¶i thu néi bé ng¾n h¹n</t>
  </si>
  <si>
    <t xml:space="preserve">     4. Ph¶i thu theo tiÕn ®é kÕ ho¹ch hîp ®ång x©y dùng</t>
  </si>
  <si>
    <t xml:space="preserve">     5. C¸c kho¶n ph¶i thu kh¸c</t>
  </si>
  <si>
    <t xml:space="preserve">     6. Dù phßng ph¶i thu ng¾n h¹n khã ®ßi (*)</t>
  </si>
  <si>
    <t>IV- Hµng tån kho</t>
  </si>
  <si>
    <t xml:space="preserve">     1. Hµng tån kho</t>
  </si>
  <si>
    <t xml:space="preserve">     2. Dù phßng gi¶m gi¸ hµng tån kho (*)</t>
  </si>
  <si>
    <t>V- Tµi s¶n ng¾n h¹n kh¸c</t>
  </si>
  <si>
    <t xml:space="preserve">     1. Chi phÝ tr¶ tr­íc ng¾n h¹n</t>
  </si>
  <si>
    <t xml:space="preserve">     2. ThuÕ GTGT ®­îc khÊu trõ</t>
  </si>
  <si>
    <t xml:space="preserve">     3. ThuÕ vµ c¸c kho¶n kh¸c ph¶i thu Nhµ n­íc</t>
  </si>
  <si>
    <t xml:space="preserve">     5. Tµi s¶n ng¾n h¹n kh¸c</t>
  </si>
  <si>
    <t>B- Tµi s¶n dµi h¹n(200=210+220+240+250+260)</t>
  </si>
  <si>
    <t>I. C¸c kho¶n ph¶i thu dµi h¹n</t>
  </si>
  <si>
    <t xml:space="preserve">     1. Ph¶i thu dµi h¹n cña kh¸ch hµng</t>
  </si>
  <si>
    <t xml:space="preserve">     2. Vèn kinh doanh ë ®¬n vÞ trùc thuéc</t>
  </si>
  <si>
    <t xml:space="preserve">     3. Ph¶i thu dµi h¹n néi bé</t>
  </si>
  <si>
    <t xml:space="preserve">     4. Ph¶i thu dµi h¹n kh¸c</t>
  </si>
  <si>
    <t xml:space="preserve">     5. Dù phßng ph¶i thu dµi h¹n khã ®ßi (*)</t>
  </si>
  <si>
    <t>II. Tµi s¶n cè ®Þnh</t>
  </si>
  <si>
    <t xml:space="preserve">     1. Tµi s¶n cè ®Þnh h÷u h×nh</t>
  </si>
  <si>
    <t xml:space="preserve">          - Nguyªn gi¸</t>
  </si>
  <si>
    <t xml:space="preserve">          - Gi¸ trÞ hao mßn luü kÕ (*)</t>
  </si>
  <si>
    <t xml:space="preserve">     2. Tµi s¶n cè ®Þnh thuª tµi chÝnh</t>
  </si>
  <si>
    <t xml:space="preserve">     3. Tµi s¶n cè ®Þnh v« h×nh</t>
  </si>
  <si>
    <t xml:space="preserve">     4. Chi phÝ x©y dùng c¬ b¶n dë dang</t>
  </si>
  <si>
    <t>III. BÊt ®éng s¶n ®Çu t­</t>
  </si>
  <si>
    <t>IV. C¸c kho¶n ®Çu t­ tµi chÝnh dµi h¹n</t>
  </si>
  <si>
    <t xml:space="preserve">     1. §Çu t­ vµo c«ng ty con</t>
  </si>
  <si>
    <t xml:space="preserve">     2. §Çu t­ vµo c«ng ty liªn kÕt, liªn doanh</t>
  </si>
  <si>
    <t xml:space="preserve">     3. §Çu t­ dµi h¹n kh¸c</t>
  </si>
  <si>
    <t xml:space="preserve">     4. Dù phßng gi¶m gi¸ ®Çu t­ tµi chÝnh dµi h¹n (*)</t>
  </si>
  <si>
    <t>V. Tµi s¶n dµi h¹n kh¸c</t>
  </si>
  <si>
    <t xml:space="preserve">     1. Chi phÝ tr¶ tr­íc dµi h¹n</t>
  </si>
  <si>
    <t xml:space="preserve">     2. Tµi s¶n thuÕ thu nhËp ho·n l¹i</t>
  </si>
  <si>
    <t xml:space="preserve">     3. Tµi s¶n dµi h¹n kh¸c</t>
  </si>
  <si>
    <t>Nguån vèn</t>
  </si>
  <si>
    <t>A- Nî ph¶i tr¶(300=310+330)</t>
  </si>
  <si>
    <t>I- Nî ng¾n h¹n</t>
  </si>
  <si>
    <t xml:space="preserve">     1. Vay vµ nî ng¾n h¹n</t>
  </si>
  <si>
    <t xml:space="preserve">     2. Ph¶i tr¶ ng­êi b¸n</t>
  </si>
  <si>
    <t xml:space="preserve">     3. Ng­êi mua tr¶ tiÒn tr­íc</t>
  </si>
  <si>
    <t xml:space="preserve">     4. ThuÕ vµ c¸c kho¶n ph¶i nép nhµ n­íc</t>
  </si>
  <si>
    <t xml:space="preserve">     5. Ph¶i tr¶ ng­êi lao ®éng</t>
  </si>
  <si>
    <t xml:space="preserve">     6. Chi phÝ ph¶i tr¶</t>
  </si>
  <si>
    <t xml:space="preserve">     7. Ph¶i tr¶ néi bé</t>
  </si>
  <si>
    <t xml:space="preserve">     8. Ph¶i tr¶ theo tiÕn ®é kÕ ho¹ch hîp ®ång x©y dùng</t>
  </si>
  <si>
    <t xml:space="preserve">     9. C¸c kho¶n ph¶i tr¶, ph¶i nép ng¾n h¹n kh¸c</t>
  </si>
  <si>
    <t xml:space="preserve">     10. Dù phßng ph¶i tr¶ ng¾n h¹n</t>
  </si>
  <si>
    <t>II- Nî dµi h¹n</t>
  </si>
  <si>
    <t xml:space="preserve">     1. Ph¶i tr¶ dµi h¹n ng­êi b¸n</t>
  </si>
  <si>
    <t xml:space="preserve">     2. Ph¶i tr¶ dµi h¹n néi bé</t>
  </si>
  <si>
    <t xml:space="preserve">     3. Ph¶i tr¶ dµi h¹n kh¸c</t>
  </si>
  <si>
    <t xml:space="preserve">     4. Vay vµ nî dµi h¹n</t>
  </si>
  <si>
    <t xml:space="preserve">     5. ThuÕ thu nhËp ho·n l¹i ph¶i tr¶</t>
  </si>
  <si>
    <t xml:space="preserve">     6. Dù phßng trî cÊp mÊt viÖc lµm</t>
  </si>
  <si>
    <t xml:space="preserve">     7. Dù phßng ph¶i tr¶ dµi h¹n</t>
  </si>
  <si>
    <t>B- Vèn chñ së h÷u (400=410+430)</t>
  </si>
  <si>
    <t>I- Vèn chñ së h÷u</t>
  </si>
  <si>
    <t xml:space="preserve">     1. Vèn ®Çu t­ cña chñ së h÷u</t>
  </si>
  <si>
    <t xml:space="preserve">     2. ThÆng d­ vèn cæ phÇn</t>
  </si>
  <si>
    <t xml:space="preserve">     3. Vèn kh¸c cña chñ së h÷u</t>
  </si>
  <si>
    <t xml:space="preserve">     4. Cæ phiÕu quü (*)</t>
  </si>
  <si>
    <t xml:space="preserve">     5. Chªnh lÖch ®¸nh gi¸ l¹i tµi s¶n</t>
  </si>
  <si>
    <t xml:space="preserve">     6. Chªnh lÖch tû gi¸ hèi ®o¸i</t>
  </si>
  <si>
    <t xml:space="preserve">     7. Quü ®Çu t­ ph¸t triÓn</t>
  </si>
  <si>
    <t xml:space="preserve">     8. Quü dù phßng tµi chÝnh</t>
  </si>
  <si>
    <t xml:space="preserve">     9. Quü kh¸c thuéc vèn chñ së h÷u</t>
  </si>
  <si>
    <t xml:space="preserve">     10. Lîi nhuËn sau thuÕ ch­a ph©n phèi</t>
  </si>
  <si>
    <t xml:space="preserve">     11. Nguån vèn ®Çu t­ XDCB</t>
  </si>
  <si>
    <t>II- Nguån kinh phÝ vµ quü kh¸c</t>
  </si>
  <si>
    <t xml:space="preserve">     1. Quü khen th­ëng, phóc lîi</t>
  </si>
  <si>
    <t xml:space="preserve">     2. Nguån kinh phÝ</t>
  </si>
  <si>
    <t xml:space="preserve">     3. Nguån kinh phÝ ®· h×nh thµnh TSC§</t>
  </si>
  <si>
    <t>c¸c chØ tiªu ngoµi B¶ng C©N ®èI KÕ TO¸N</t>
  </si>
  <si>
    <t xml:space="preserve">     1. Tµi s¶n thuª ngoµi</t>
  </si>
  <si>
    <t xml:space="preserve">     2. VËt t­ hµng hãa nhËn gi÷ hé, nhËn gia c«ng</t>
  </si>
  <si>
    <t xml:space="preserve">     3. Hµng hãa nhËn b¸n hé, nhËn ký göi, ký c­îc</t>
  </si>
  <si>
    <t xml:space="preserve">          3.1 C¸c thiÕt bÞ ®Çu cuèi viÔn th«ng c«ng céng nhËn b¸n hé</t>
  </si>
  <si>
    <t xml:space="preserve">          3.2 Hµng hãa nhËn b¸n hé, ký göi</t>
  </si>
  <si>
    <t xml:space="preserve">     4. Nî khã ®ßi ®· xö lý</t>
  </si>
  <si>
    <t xml:space="preserve">     5. Ngo¹i tÖ c¸c lo¹i</t>
  </si>
  <si>
    <t xml:space="preserve">          §ång Euro</t>
  </si>
  <si>
    <t xml:space="preserve">     6. Dù to¸n chi sù nghiÖp, dù ¸n</t>
  </si>
  <si>
    <t>3- H×nh thøc kÕ to¸n ¸p dông: H×nh thøc kÕ to¸n nhËt ký chung - KÕ to¸n trªn m¸y vi tÝnh b»ng hÖ thèng phÇn mÒm FMIS cña EVN.IT</t>
  </si>
  <si>
    <t xml:space="preserve">7- Nh÷ng th«ng tin kh¸c. (3): </t>
  </si>
  <si>
    <t>* B01_DN - B¶ng c©n ®èi kÕ to¸n theo Q§ sè 15</t>
  </si>
  <si>
    <t>Trang 1/1</t>
  </si>
  <si>
    <t>* B02_DN - B¸o c¸o kÕt qu¶ ho¹t ®éng s¶n xuÊt kinh doanh theo Q§ sè 15</t>
  </si>
  <si>
    <t>B09_DN- ThuyÕt minh b¸o c¸o tµi chÝnh theo quyÕt ®Þnh 15</t>
  </si>
  <si>
    <t>Cộng các khoản phải thu của Nhà nước</t>
  </si>
  <si>
    <t xml:space="preserve"> - Các khoản phải thu nhà nước</t>
  </si>
  <si>
    <t>* Sè l­îng cæ phiÕu quü</t>
  </si>
  <si>
    <t>§¬n vÞ b¸o c¸o: C«ng ty CP NhiÖt ®iÖn Ph¶ L¹i</t>
  </si>
  <si>
    <t xml:space="preserve">§¬n vÞ b¸o c¸o: C«ng ty CP NhiÖt ®iÖn Ph¶ L¹i </t>
  </si>
  <si>
    <t>KÕ to¸n tr­ëng</t>
  </si>
  <si>
    <t>13- Nguyªn t¾c vµ ph­¬ng ph¸p ghi nhËn chi phÝ thuÕ thu nhËp doanh nghiÖp hiÖn hµnh, chi phÝ thuÕ thu nhËp doanh nghiÖp ho·n l¹i: - C«ng ty ®ang ®­îc miÔn thuÕ thu nhËp doanh nghiÖp.
- Chi phÝ thuÕ TNDN ho·n l¹i ®­îc x¸c ®Þnh trªn c¬ së kho¶n chªnh lÖch t¹m thêi chÞu thuÕ (kho¶n dù phßng gi¶m gi¸ hµng tån kho) vµ thuÕ só©t thuÕ TNDN (28%).</t>
  </si>
  <si>
    <t xml:space="preserve">    NGƯỜI LẬP BIỂU                                               KẾ TOÁN TRƯỞNG</t>
  </si>
  <si>
    <t>KẾ TOÁN TRƯỞNG</t>
  </si>
  <si>
    <t xml:space="preserve">               NGƯỜI LẬP                                               KẾ TOÁN TRƯỞNG</t>
  </si>
  <si>
    <t>8- Nguyªn t¾c ghi nhËn chi phÝ ph¶i tr¶: 
  - Chi phÝ söa ch÷a lín ®­îc ph©n bæ vµo chÝ phÝ s¶n xuÊt kinh doanh trong kú kÕ ho¹ch. Cuèi n¨m sÏ ®iÒu chØnh theo sè thùc tÕ ph¸t sinh trong n¨m; Quü dù phßng trî cÊp mÊt viÖc lµm: TrÝch theo quy ®Þnh vµo thêi ®iÓm cuèi n¨m (0,3% quü l­¬ng ®ãng BHXH).</t>
  </si>
  <si>
    <t xml:space="preserve"> - Số giảm vốn tới kỳ này năm trước</t>
  </si>
  <si>
    <t xml:space="preserve"> - Luỹ kế tăng vốn tới kỳ này năm trước</t>
  </si>
  <si>
    <t xml:space="preserve"> - Lũy kế lãi tới kỳ này năm trước</t>
  </si>
  <si>
    <t xml:space="preserve"> - Lũy kế tăng khác tới kỳ này năm trước</t>
  </si>
  <si>
    <t xml:space="preserve"> - Lũy kế tăng vốn trong năm</t>
  </si>
  <si>
    <t xml:space="preserve"> - Lợi nhuận tăng trong năm</t>
  </si>
  <si>
    <t xml:space="preserve"> - Lũy kế giảm vốn trong kỳ</t>
  </si>
  <si>
    <t>Bắt đầu từ ngày 01/01/2009 kết thúc vào ngày 31/12/2009</t>
  </si>
  <si>
    <r>
      <t xml:space="preserve">    - Nguyên tắc và phương pháp ghi nhận chi phí thuế thu nhập doanh nghiệp hoãn lại: </t>
    </r>
    <r>
      <rPr>
        <i/>
        <sz val="12"/>
        <color indexed="8"/>
        <rFont val="Times New Roman"/>
        <family val="1"/>
      </rPr>
      <t>Được xác định trên cơ sở khoản chênh lệch tạm thời chịu thuế (khoản dự phòng giảm giá hàng tồn kho) và thuế suất thuế thu nhập doanh nghiệp (25%)</t>
    </r>
  </si>
  <si>
    <t xml:space="preserve"> - Lợi nhuận trước thuế quý III năm 2009</t>
  </si>
  <si>
    <t xml:space="preserve"> - Chênh lệch (giảm)</t>
  </si>
  <si>
    <t xml:space="preserve"> - Tỷ lệ thay đổi (giảm) </t>
  </si>
  <si>
    <t>NguyÔn Quang Huy</t>
  </si>
  <si>
    <t>Quý 4 n¨m 2009</t>
  </si>
  <si>
    <t>* Danh s¸ch c¸c c«ng ty con, c«ng ty liªn kÕt, liªn doanh quan träng: 1. C«ng ty cæ phÇn dÞch vô söa ch÷a NhiÖt ®iÖn MiÒn B¾c
2. C«ng ty cæ phÇn NhiÖt ®iÖn H¶i Phßng
3. C«ng ty cæ phÇn NhiÖ ®iÖn Qu¶ng Ninh</t>
  </si>
  <si>
    <t xml:space="preserve">    + Cæ tøc ®· c«ng bè trªn cæ phiÕu th­êng: 1200</t>
  </si>
  <si>
    <t xml:space="preserve">5- Th«ng tin so s¸nh (nh÷ng thay ®æi vÒ th«ng tin trong b¸o c¸o tµi chÝnh cña c¸c niªn ®é kÕ to¸n tr­íc): </t>
  </si>
  <si>
    <t>Tæng Gi¸m ®èc</t>
  </si>
  <si>
    <t>Ngµy in :17/01/2010</t>
  </si>
  <si>
    <t>Quý IV năm 2009</t>
  </si>
  <si>
    <t>Ngày 19 tháng 01 năm 2010</t>
  </si>
  <si>
    <t xml:space="preserve"> - Lợi nhuận trước thuế quý IV năm 2009</t>
  </si>
  <si>
    <t>Ngµy in :22/01/2010</t>
  </si>
  <si>
    <t xml:space="preserve">6- Th«ng tin vÒ ho¹t ®éng liªn tôc: Th«ng tin chung vÒ kÕt qu¶ s¶n xuÊt kinh doanh Quý 4 vµ luü kÕ ho¹t  ®éng s¶n xuÊt kinh doanh n¨m  2009: 
1. KÕt qu¶ s¶n xuÊt ®iÖn Quý 4/2009 ®¹t s¶n l­îng 1.717.664.508 kWh, Tæng s¶n l­îng s¶n xuÊt ®iÖn n¨m 2009 ®¹t 7.357.777.071 kWh b»ng 123,28%/KÕ ho¹ch n¨m. Do ®ã lîi nhuËn tõ s¶n xuÊt ®iÖn n¨m 2009 ®¹t rÊt cao (®· bao gåm chi phÝ l·i vay) tæng lîi nhuËn ®¹t 1.028,12 tû ®ång. 
Nguyªn nh©n chÝnh nh­ sau: N¨m 2009 theo yªu cÇu chung cña l­íi ®iÖn quèc gia vµ yªu cÇu ph¸t víi c«ng suÊt cao cña cña EVN C«ng ty ®· kh«ng dõng Tæ m¸y sè 2 vµ Tæ m¸y sè 5 ®Ó ®¹i tu söa ch÷a theo kÕ ho¹ch mµ viÖc dõng ®Ó söa ch÷a sÏ ®­îc chuyÓn sang n¨m 2010 =&gt; S¶n l­îng ®iÖn liªn tôc ®¹t vµ v­ît kÕ ho¹ch ®Ò ra ®¶m b¶o lîi nhuËn æn ®Þnh tõ s¶n xuÊt ®iÖn.
2. Trong Quý 4  vµ c¶ n¨m 2009  hÖ thèng m¸y mãc thiÕt bÞ m¸y mãc cña C«ng ty lu«n ho¹t ®éng tèt vµ ®¹t hiÖu qu¶ cao, c¸c chØ tiªu vÒ giê vËn hµnh, suÊt sù cè ®Òu ®¹t theo kÕ ho¹ch ®Ò ra do ®ã Lîi nhuËn tõ s¶n xuÊt kinh doanh ®iÖn cña PPC t¨ng cao h¬n so víi Quý 4 vµ c¶ n¨m 2008;
3. N¨m 2009 tËn dông nguån vèn ch­a sö dông ®Ó ®Çu t­ dµi h¹n PPC ®· chñ ®éng t×m ®èi t¸c thùc hiÖn viÖc ®Çu t­ tµi chÝnh ng¾n h¹n mang l¹i hiÖu qu¶ cao nhÊt. N¨m 2009 doanh thu ho¹t ®éng tµi chÝnh cña PPC ®¹t 379,6 tû ®ång; C¸c kho¶n ®Çu t­ tµi chÝnh ng¾n h¹n t¹i thêi ®iÓm 31/12/2008 trong n¨m 2009 ®· ®¸o h¹n vµ mang l¹i lîi nhuËn cao; PPC ®· hoµn nhËp dù phßng gi¶m gi¸ ®Çu t­ tµi chÝnh ng¾n h¹n vµ dµi h¹n víi gi¸ trÞ lµ: 21,236 tû ®ång; 
 Sè d­ nî vay cña Hîp ®ång vay dµi h¹n cña EVN (Vay l¹i Hîp ®ång vay vèn cña JBIC) ®Õn thêi ®iÓm 31/12/2009  cßn l¹i lµ: 34,349 tû JPY; Tû gi¸ gi÷a VN§/JPY t¹i ngµy 31/12/2009 do Ng©n hµng Nhµ n­íc ViÖt Nam th«ng b¸o lµ 200,7VN§/JPY. T¨ng 15,74 ®ång so víi 31/12/2008. Theo quy ®Þnh hiÖn hµnh cña Nhµ n­íc PPC ®· trÝch lËp toµn bé chi phÝ chªnh lÖch tû gi¸ trªn vµo chi phÝ tµi cña chÝnh Quý 4/2009 víi tæng chi phÝ trÝch lËp lµ: 540,664 tû ®ång (*).  
- (*) ViÖc trÝch lËp chi phÝ chªnh lÖch tû gi¸ trªn lµm cho ho¹t ®éng tµi chÝnh  cña PPC trong Quý 4 bÞ lç tæng sè lç cña Quý 4 lµ 147,76tû ®ång (Chi phÝ l·i vay ®· ®­îc tÝnh trong chi phÝ SXKD ®iÖn).
4. Víi nguyªn nh©n chÝnh lµ chi phÝ chªnh lÖch tû gi¸ ®­îc PPC trÝch lËp trong quý 4/2009 ®· nªu trªn do ®ã tæng lîi nhuËn tr­íc thuÕ tõ ho¹t ®éng s¶n xuÊt kinh doanh cña PPC trong Quý 4/2009 bÞ lç 110,328tû ®ång.
5. Tæng hîp kÕt qu¶ kinh doanh n¨m 2009 cña PPC tæng lîi nhuËn tr­íc thuÕ tõ ho¹t ®éng s¶n xuÊt kinh doanh n¨m 2009 cña PPC l·i víi tæng gi¸ trÞ: 885,64 tû ®ång.
6. Kho¶n thuÕ TNDN n¨m 2009 (®· nép ng©n s¸ch Nhµ n­íc 29,183 tû ®ång) do t¹i thêi ®iÓm lËp b¸o c¸o tµi chÝnh Quý 2 vµ Quý 3 C«ng ty cã lîi nhuËn tõ ho¹t ®éng tµi chÝnh -&gt; PPC trÝch nép thuÕ TNDN.  Quý 4/2009 toµn bé chi phÝ chªnh lÖch tû do ®¸nh gi¸ l¹i kho¶n nî vay cã nguån gèc ngo¹i tÖ cuèi kú ®­îc tÝnh lµ chi phÝ tµi chÝnh (theo th«ng t­ 201/TT-BTC) do ®ã ho¹t ®éng tµi chÝnh cña PPC lç -&gt; Kh«ng ph¶I trÝch nép thuÕ TNDN cho ho¹t ®éng tµi chÝnh, chi trÝch nép thuÕ TNDN cho ho¹t ®éng SXKD kh¸c cña PPC.
</t>
  </si>
  <si>
    <t xml:space="preserve">Ghi chú: (*) Là khoản vay lại của EVN cho dự án Phả lại 2. Số dư đến 31/12/2009 là 34.349.732.070 JPY </t>
  </si>
  <si>
    <t>III. CÁC CHỈ TÀI TÀI CHÍNH CƠ BẢN</t>
  </si>
  <si>
    <t>ĐVT</t>
  </si>
  <si>
    <t>Cơ cấu tài sản</t>
  </si>
  <si>
    <t xml:space="preserve"> - Tài sản dài hạn/Tổng Tài sản</t>
  </si>
  <si>
    <t>%</t>
  </si>
  <si>
    <t xml:space="preserve"> - Tài sản ngắn hạn/tổng Tài sản</t>
  </si>
  <si>
    <t>Cơ cấu nguồn vốn</t>
  </si>
  <si>
    <t xml:space="preserve"> - Nợ phải trả/Tổng nguồn vốn</t>
  </si>
  <si>
    <t xml:space="preserve"> - Vốn chủ sở hữu/Tổng nguồn vốn</t>
  </si>
  <si>
    <t>Khả năng thanh toán</t>
  </si>
  <si>
    <t xml:space="preserve"> - Khả năng thanh toán nhanh</t>
  </si>
  <si>
    <t>Lần</t>
  </si>
  <si>
    <t xml:space="preserve"> - Khả năng thanh toán hiện hành</t>
  </si>
  <si>
    <t>Tỷ suất lợi nhuận</t>
  </si>
  <si>
    <t xml:space="preserve"> - Tỷ suất lợi nhuận trước thuế/Tổng tài sản</t>
  </si>
  <si>
    <t xml:space="preserve"> - Tỷ suất lợi nhuận sau thuế/Doanh thu thuần</t>
  </si>
  <si>
    <t xml:space="preserve"> - Tỷ suất lợi nhuận sau thuế/Nguồn vốn chủ sở hữu</t>
  </si>
  <si>
    <t>Kỳ trước (Q4/2008)</t>
  </si>
  <si>
    <t xml:space="preserve">    Nguyễn Quang Huy                                              Lê Thế Sơn</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</si>
</sst>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_);_(* \(#,##0\);_(* &quot;-&quot;??_);_(@_)"/>
    <numFmt numFmtId="166" formatCode="#,###_);\(#,###\)"/>
    <numFmt numFmtId="167" formatCode="_-* #,##0_-;\-* #,##0_-;_-* &quot;-&quot;??_-;_-@_-"/>
    <numFmt numFmtId="168" formatCode="#,##0_);\(#,##0\)"/>
    <numFmt numFmtId="169" formatCode="#,###.000_);\(#,###.000\)"/>
    <numFmt numFmtId="170" formatCode="_(* #,##0_);_(* \(#,##0\);_(* &quot;-&quot;_);_(@_)"/>
    <numFmt numFmtId="171" formatCode="_(* #,##0.0000_);_(* \(#,##0.0000\);_(* &quot;-&quot;??_);_(@_)"/>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s>
  <fonts count="101">
    <font>
      <sz val="10"/>
      <name val="Arial"/>
      <family val="0"/>
    </font>
    <font>
      <sz val="11"/>
      <color indexed="8"/>
      <name val="Arial"/>
      <family val="2"/>
    </font>
    <font>
      <sz val="10"/>
      <name val="Albertus Extra Bold"/>
      <family val="2"/>
    </font>
    <font>
      <b/>
      <sz val="12"/>
      <color indexed="8"/>
      <name val="Times New Roman"/>
      <family val="1"/>
    </font>
    <font>
      <sz val="12"/>
      <color indexed="8"/>
      <name val="Times New Roman"/>
      <family val="1"/>
    </font>
    <font>
      <sz val="7"/>
      <color indexed="8"/>
      <name val="Times New Roman"/>
      <family val="1"/>
    </font>
    <font>
      <i/>
      <sz val="12"/>
      <color indexed="8"/>
      <name val="Times New Roman"/>
      <family val="1"/>
    </font>
    <font>
      <sz val="12"/>
      <name val="Times New Roman"/>
      <family val="1"/>
    </font>
    <font>
      <b/>
      <sz val="12"/>
      <name val="Times New Roman"/>
      <family val="1"/>
    </font>
    <font>
      <b/>
      <sz val="13"/>
      <color indexed="8"/>
      <name val="Times New Roman"/>
      <family val="1"/>
    </font>
    <font>
      <i/>
      <sz val="12"/>
      <name val="Times New Roman"/>
      <family val="1"/>
    </font>
    <font>
      <b/>
      <sz val="14"/>
      <color indexed="8"/>
      <name val="Times New Roman"/>
      <family val="1"/>
    </font>
    <font>
      <sz val="14"/>
      <name val="Times New Roman"/>
      <family val="1"/>
    </font>
    <font>
      <sz val="14"/>
      <color indexed="8"/>
      <name val="Times New Roman"/>
      <family val="1"/>
    </font>
    <font>
      <sz val="12"/>
      <color indexed="10"/>
      <name val="Times New Roman"/>
      <family val="1"/>
    </font>
    <font>
      <sz val="10"/>
      <name val="Times New Roman"/>
      <family val="1"/>
    </font>
    <font>
      <sz val="10"/>
      <color indexed="8"/>
      <name val="Times New Roman"/>
      <family val="1"/>
    </font>
    <font>
      <sz val="10"/>
      <color indexed="12"/>
      <name val="Times New Roman"/>
      <family val="1"/>
    </font>
    <font>
      <b/>
      <sz val="10"/>
      <color indexed="8"/>
      <name val="Times New Roman"/>
      <family val="1"/>
    </font>
    <font>
      <b/>
      <sz val="13"/>
      <name val="Times New Roman"/>
      <family val="1"/>
    </font>
    <font>
      <sz val="8"/>
      <name val="Arial"/>
      <family val="2"/>
    </font>
    <font>
      <i/>
      <sz val="14"/>
      <color indexed="8"/>
      <name val="Times New Roman"/>
      <family val="1"/>
    </font>
    <font>
      <b/>
      <sz val="12"/>
      <color indexed="8"/>
      <name val=".VnTime"/>
      <family val="2"/>
    </font>
    <font>
      <u val="single"/>
      <sz val="12"/>
      <color indexed="8"/>
      <name val="Times New Roman"/>
      <family val="1"/>
    </font>
    <font>
      <b/>
      <sz val="14"/>
      <name val="Times New Roman"/>
      <family val="1"/>
    </font>
    <font>
      <i/>
      <sz val="14"/>
      <name val="Times New Roman"/>
      <family val="1"/>
    </font>
    <font>
      <sz val="12"/>
      <color indexed="12"/>
      <name val="Times New Roman"/>
      <family val="1"/>
    </font>
    <font>
      <sz val="11"/>
      <color indexed="8"/>
      <name val="Times New Roman"/>
      <family val="1"/>
    </font>
    <font>
      <b/>
      <sz val="10"/>
      <color indexed="10"/>
      <name val="Times New Roman"/>
      <family val="1"/>
    </font>
    <font>
      <i/>
      <sz val="9"/>
      <color indexed="8"/>
      <name val="Times New Roman"/>
      <family val="1"/>
    </font>
    <font>
      <b/>
      <sz val="7"/>
      <color indexed="8"/>
      <name val="Times New Roman"/>
      <family val="1"/>
    </font>
    <font>
      <b/>
      <sz val="12"/>
      <color indexed="8"/>
      <name val=".VnTimeH"/>
      <family val="2"/>
    </font>
    <font>
      <b/>
      <sz val="12"/>
      <color indexed="18"/>
      <name val="Times New Roman"/>
      <family val="1"/>
    </font>
    <font>
      <b/>
      <sz val="12"/>
      <color indexed="12"/>
      <name val="Times New Roman"/>
      <family val="1"/>
    </font>
    <font>
      <u val="single"/>
      <sz val="12"/>
      <name val="Times New Roman"/>
      <family val="1"/>
    </font>
    <font>
      <b/>
      <sz val="11"/>
      <name val="Times New Roman"/>
      <family val="1"/>
    </font>
    <font>
      <sz val="11"/>
      <name val="Times New Roman"/>
      <family val="1"/>
    </font>
    <font>
      <i/>
      <sz val="11"/>
      <name val="Times New Roman"/>
      <family val="1"/>
    </font>
    <font>
      <i/>
      <sz val="10"/>
      <name val="Times New Roman"/>
      <family val="1"/>
    </font>
    <font>
      <sz val="9"/>
      <color indexed="8"/>
      <name val="Times New Roman"/>
      <family val="1"/>
    </font>
    <font>
      <b/>
      <sz val="10"/>
      <name val="Times New Roman"/>
      <family val="1"/>
    </font>
    <font>
      <b/>
      <sz val="11"/>
      <color indexed="8"/>
      <name val="Times New Roman"/>
      <family val="1"/>
    </font>
    <font>
      <b/>
      <i/>
      <sz val="11"/>
      <color indexed="8"/>
      <name val="Times New Roman"/>
      <family val="1"/>
    </font>
    <font>
      <i/>
      <sz val="10"/>
      <color indexed="8"/>
      <name val="Times New Roman"/>
      <family val="1"/>
    </font>
    <font>
      <b/>
      <sz val="10"/>
      <color indexed="16"/>
      <name val="Times New Roman"/>
      <family val="1"/>
    </font>
    <font>
      <sz val="10"/>
      <color indexed="10"/>
      <name val="Times New Roman"/>
      <family val="1"/>
    </font>
    <font>
      <sz val="8"/>
      <name val="Times New Roman"/>
      <family val="1"/>
    </font>
    <font>
      <b/>
      <sz val="10"/>
      <color indexed="18"/>
      <name val="Times New Roman"/>
      <family val="1"/>
    </font>
    <font>
      <b/>
      <sz val="10"/>
      <color indexed="12"/>
      <name val="Times New Roman"/>
      <family val="1"/>
    </font>
    <font>
      <sz val="9.5"/>
      <name val="Times New Roman"/>
      <family val="1"/>
    </font>
    <font>
      <sz val="12"/>
      <name val=".VnArial"/>
      <family val="2"/>
    </font>
    <font>
      <sz val="12"/>
      <name val=".VnTime"/>
      <family val="2"/>
    </font>
    <font>
      <b/>
      <u val="single"/>
      <sz val="12"/>
      <color indexed="8"/>
      <name val="Times New Roman"/>
      <family val="1"/>
    </font>
    <font>
      <i/>
      <sz val="12"/>
      <color indexed="8"/>
      <name val=".VnTime"/>
      <family val="2"/>
    </font>
    <font>
      <sz val="10"/>
      <color indexed="8"/>
      <name val="ARIAL"/>
      <family val="0"/>
    </font>
    <font>
      <sz val="10"/>
      <color indexed="8"/>
      <name val="Arial"/>
      <family val="2"/>
    </font>
    <font>
      <sz val="8"/>
      <name val="Tahoma"/>
      <family val="2"/>
    </font>
    <font>
      <b/>
      <sz val="8"/>
      <name val="Tahoma"/>
      <family val="2"/>
    </font>
    <font>
      <sz val="13"/>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0"/>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0"/>
      <color indexed="16"/>
      <name val=".VnArial Narrow"/>
      <family val="2"/>
    </font>
    <font>
      <i/>
      <sz val="12"/>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0"/>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rgb="FF800000"/>
      <name val=".VnArial Narrow"/>
      <family val="2"/>
    </font>
    <font>
      <i/>
      <sz val="12"/>
      <color rgb="FFFF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style="thin"/>
      <top style="thin"/>
      <bottom/>
    </border>
    <border>
      <left style="thin"/>
      <right style="thin"/>
      <top/>
      <bottom style="thin"/>
    </border>
    <border>
      <left style="thin"/>
      <right style="thin"/>
      <top style="thin"/>
      <bottom style="thin"/>
    </border>
    <border>
      <left/>
      <right/>
      <top style="thin"/>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top/>
      <bottom/>
    </border>
    <border>
      <left/>
      <right style="thin"/>
      <top/>
      <bottom/>
    </border>
    <border>
      <left style="thin"/>
      <right style="thin"/>
      <top/>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right/>
      <top style="thin"/>
      <bottom style="double"/>
    </border>
    <border>
      <left style="thin"/>
      <right style="thin"/>
      <top/>
      <bottom style="hair"/>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bottom style="hair"/>
    </border>
    <border>
      <left/>
      <right style="thin"/>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54" fillId="0" borderId="0">
      <alignment vertical="top"/>
      <protection/>
    </xf>
    <xf numFmtId="0" fontId="54" fillId="0" borderId="0">
      <alignment vertical="top"/>
      <protection/>
    </xf>
    <xf numFmtId="0" fontId="54" fillId="0" borderId="0">
      <alignment vertical="top"/>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407">
    <xf numFmtId="0" fontId="0" fillId="0" borderId="0" xfId="0" applyAlignment="1">
      <alignment/>
    </xf>
    <xf numFmtId="0" fontId="3" fillId="0" borderId="0" xfId="0" applyFont="1" applyAlignment="1">
      <alignment horizontal="justify" vertical="top"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3" fillId="0" borderId="0" xfId="0" applyFont="1" applyAlignment="1">
      <alignment horizontal="justify"/>
    </xf>
    <xf numFmtId="0" fontId="6" fillId="0" borderId="0" xfId="0" applyFont="1" applyAlignment="1">
      <alignment horizontal="justify"/>
    </xf>
    <xf numFmtId="0" fontId="3" fillId="0" borderId="0" xfId="0" applyFont="1" applyAlignment="1">
      <alignment vertical="top" wrapText="1"/>
    </xf>
    <xf numFmtId="0" fontId="5" fillId="0" borderId="0" xfId="0" applyFont="1" applyAlignment="1">
      <alignment horizontal="justify"/>
    </xf>
    <xf numFmtId="0" fontId="8" fillId="0" borderId="0" xfId="0" applyFont="1" applyAlignment="1">
      <alignment/>
    </xf>
    <xf numFmtId="0" fontId="4" fillId="0" borderId="11" xfId="0"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wrapText="1"/>
    </xf>
    <xf numFmtId="0" fontId="4" fillId="0" borderId="0" xfId="0" applyFont="1" applyAlignment="1">
      <alignment horizontal="left" vertical="top" wrapText="1" indent="2"/>
    </xf>
    <xf numFmtId="0" fontId="4" fillId="0" borderId="0" xfId="0" applyFont="1" applyAlignment="1">
      <alignment vertical="top"/>
    </xf>
    <xf numFmtId="0" fontId="7"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10" fillId="0" borderId="0" xfId="0" applyFont="1" applyAlignment="1">
      <alignment/>
    </xf>
    <xf numFmtId="0" fontId="6" fillId="0" borderId="0" xfId="0" applyFont="1" applyAlignment="1">
      <alignment horizontal="center"/>
    </xf>
    <xf numFmtId="165" fontId="0" fillId="0" borderId="0" xfId="42" applyNumberFormat="1" applyFont="1" applyAlignment="1">
      <alignment/>
    </xf>
    <xf numFmtId="0" fontId="12" fillId="0" borderId="0" xfId="0" applyFont="1" applyAlignment="1">
      <alignment/>
    </xf>
    <xf numFmtId="0" fontId="4" fillId="0" borderId="12" xfId="0" applyFont="1" applyBorder="1" applyAlignment="1">
      <alignment horizontal="center" vertical="top" wrapText="1"/>
    </xf>
    <xf numFmtId="0" fontId="14" fillId="0" borderId="0" xfId="0" applyFont="1" applyAlignment="1">
      <alignment vertical="top" wrapText="1"/>
    </xf>
    <xf numFmtId="165" fontId="0" fillId="0" borderId="0" xfId="0" applyNumberFormat="1" applyAlignment="1">
      <alignment/>
    </xf>
    <xf numFmtId="0" fontId="10" fillId="0" borderId="0" xfId="0" applyFont="1" applyAlignment="1">
      <alignment vertical="top"/>
    </xf>
    <xf numFmtId="0" fontId="4" fillId="0" borderId="0" xfId="0" applyFont="1" applyAlignment="1" quotePrefix="1">
      <alignment vertical="top" wrapText="1"/>
    </xf>
    <xf numFmtId="0" fontId="7" fillId="0" borderId="0" xfId="0" applyFont="1" applyAlignment="1">
      <alignment horizontal="left" vertical="top"/>
    </xf>
    <xf numFmtId="0" fontId="4" fillId="0" borderId="0" xfId="0" applyFont="1" applyAlignment="1">
      <alignment horizontal="left" vertical="top" wrapText="1"/>
    </xf>
    <xf numFmtId="0" fontId="3" fillId="0" borderId="0" xfId="0" applyFont="1" applyAlignment="1">
      <alignment horizontal="right" vertical="top" wrapText="1"/>
    </xf>
    <xf numFmtId="0" fontId="15" fillId="0" borderId="0" xfId="0" applyFont="1" applyAlignment="1">
      <alignment/>
    </xf>
    <xf numFmtId="165" fontId="16" fillId="0" borderId="0" xfId="42" applyNumberFormat="1" applyFont="1" applyAlignment="1">
      <alignment vertical="top" wrapText="1"/>
    </xf>
    <xf numFmtId="165" fontId="17" fillId="0" borderId="0" xfId="42" applyNumberFormat="1" applyFont="1" applyAlignment="1">
      <alignment vertical="top" wrapText="1"/>
    </xf>
    <xf numFmtId="165" fontId="18" fillId="0" borderId="0" xfId="42" applyNumberFormat="1" applyFont="1" applyAlignment="1">
      <alignment vertical="top" wrapText="1"/>
    </xf>
    <xf numFmtId="0" fontId="19" fillId="0" borderId="0" xfId="0" applyFont="1" applyAlignment="1">
      <alignment/>
    </xf>
    <xf numFmtId="0" fontId="6"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right" vertical="top"/>
    </xf>
    <xf numFmtId="165" fontId="15" fillId="0" borderId="0" xfId="42" applyNumberFormat="1" applyFont="1" applyAlignment="1">
      <alignment/>
    </xf>
    <xf numFmtId="0" fontId="4" fillId="0" borderId="0" xfId="0" applyFont="1" applyAlignment="1">
      <alignment/>
    </xf>
    <xf numFmtId="0" fontId="3" fillId="0" borderId="0" xfId="0" applyNumberFormat="1" applyFont="1" applyAlignment="1">
      <alignment/>
    </xf>
    <xf numFmtId="0" fontId="3" fillId="0" borderId="13"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3" fillId="0" borderId="0" xfId="0" applyFont="1" applyAlignment="1">
      <alignment horizontal="center" vertical="top" wrapText="1"/>
    </xf>
    <xf numFmtId="0" fontId="4" fillId="0" borderId="0" xfId="0" applyFont="1" applyAlignment="1">
      <alignment horizontal="center"/>
    </xf>
    <xf numFmtId="0" fontId="9" fillId="0" borderId="0" xfId="0" applyFont="1" applyAlignment="1">
      <alignment vertical="top" wrapText="1"/>
    </xf>
    <xf numFmtId="0" fontId="15" fillId="0" borderId="0" xfId="0" applyFont="1" applyAlignment="1">
      <alignment horizontal="center"/>
    </xf>
    <xf numFmtId="166" fontId="15" fillId="0" borderId="0" xfId="0" applyNumberFormat="1" applyFont="1" applyAlignment="1">
      <alignment/>
    </xf>
    <xf numFmtId="0" fontId="10" fillId="0" borderId="14" xfId="0" applyFont="1" applyBorder="1" applyAlignment="1">
      <alignment/>
    </xf>
    <xf numFmtId="166" fontId="10" fillId="0" borderId="14" xfId="0" applyNumberFormat="1" applyFont="1" applyBorder="1" applyAlignment="1">
      <alignment/>
    </xf>
    <xf numFmtId="0" fontId="23" fillId="0" borderId="0" xfId="0" applyFont="1" applyAlignment="1">
      <alignment horizontal="center" vertical="top"/>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xf>
    <xf numFmtId="165" fontId="7" fillId="0" borderId="0" xfId="42" applyNumberFormat="1" applyFont="1" applyAlignment="1">
      <alignment/>
    </xf>
    <xf numFmtId="165" fontId="15" fillId="0" borderId="0" xfId="0" applyNumberFormat="1" applyFont="1" applyAlignment="1">
      <alignment/>
    </xf>
    <xf numFmtId="10" fontId="15" fillId="0" borderId="0" xfId="0" applyNumberFormat="1" applyFont="1" applyAlignment="1">
      <alignment/>
    </xf>
    <xf numFmtId="0" fontId="27" fillId="0" borderId="0" xfId="0" applyFont="1" applyAlignment="1">
      <alignment horizontal="left"/>
    </xf>
    <xf numFmtId="165" fontId="16" fillId="0" borderId="0" xfId="42" applyNumberFormat="1" applyFont="1" applyAlignment="1">
      <alignment/>
    </xf>
    <xf numFmtId="165" fontId="28" fillId="0" borderId="0" xfId="42" applyNumberFormat="1" applyFont="1" applyAlignment="1">
      <alignment vertical="top" wrapText="1"/>
    </xf>
    <xf numFmtId="0" fontId="6" fillId="0" borderId="0" xfId="0" applyFont="1" applyBorder="1" applyAlignment="1">
      <alignment horizontal="left" vertical="top" wrapText="1"/>
    </xf>
    <xf numFmtId="0" fontId="4" fillId="0" borderId="0" xfId="0" applyFont="1" applyBorder="1" applyAlignment="1">
      <alignment vertical="top" wrapText="1"/>
    </xf>
    <xf numFmtId="0" fontId="3" fillId="0" borderId="0" xfId="0" applyFont="1" applyAlignment="1">
      <alignment horizontal="left"/>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65" fontId="3" fillId="0" borderId="13" xfId="42" applyNumberFormat="1" applyFont="1" applyBorder="1" applyAlignment="1">
      <alignment horizontal="center" vertical="center" wrapText="1"/>
    </xf>
    <xf numFmtId="0" fontId="30" fillId="0" borderId="18" xfId="0" applyFont="1" applyBorder="1" applyAlignment="1">
      <alignment horizontal="center" vertical="top" wrapText="1"/>
    </xf>
    <xf numFmtId="0" fontId="30" fillId="0" borderId="19" xfId="0" applyFont="1" applyBorder="1" applyAlignment="1">
      <alignment horizontal="justify" vertical="top" wrapText="1"/>
    </xf>
    <xf numFmtId="0" fontId="30" fillId="0" borderId="11" xfId="0" applyFont="1" applyBorder="1" applyAlignment="1">
      <alignment horizontal="justify" vertical="top" wrapText="1"/>
    </xf>
    <xf numFmtId="165" fontId="2" fillId="0" borderId="18" xfId="42" applyNumberFormat="1" applyFont="1" applyBorder="1" applyAlignment="1">
      <alignment horizontal="justify" vertical="top" wrapText="1"/>
    </xf>
    <xf numFmtId="0" fontId="4" fillId="0" borderId="20" xfId="0" applyFont="1" applyBorder="1" applyAlignment="1">
      <alignment horizontal="justify" vertical="top" wrapText="1"/>
    </xf>
    <xf numFmtId="0" fontId="4" fillId="0" borderId="21" xfId="0" applyFont="1" applyBorder="1" applyAlignment="1">
      <alignment horizontal="justify" vertical="top" wrapText="1"/>
    </xf>
    <xf numFmtId="0" fontId="3" fillId="0" borderId="22" xfId="0" applyFont="1" applyBorder="1" applyAlignment="1">
      <alignment horizontal="center" vertical="top" wrapText="1"/>
    </xf>
    <xf numFmtId="0" fontId="22" fillId="0" borderId="22" xfId="0" applyFont="1" applyBorder="1" applyAlignment="1">
      <alignment horizontal="center" vertical="top" wrapText="1"/>
    </xf>
    <xf numFmtId="167" fontId="7" fillId="0" borderId="22" xfId="42" applyNumberFormat="1" applyFont="1" applyBorder="1" applyAlignment="1">
      <alignment horizontal="justify" vertical="top" wrapText="1"/>
    </xf>
    <xf numFmtId="0" fontId="3" fillId="0" borderId="18" xfId="0" applyFont="1" applyBorder="1" applyAlignment="1">
      <alignment horizontal="center" vertical="top" wrapText="1"/>
    </xf>
    <xf numFmtId="0" fontId="26" fillId="0" borderId="0" xfId="0" applyFont="1" applyAlignment="1">
      <alignment/>
    </xf>
    <xf numFmtId="0" fontId="34" fillId="0" borderId="0" xfId="0" applyFont="1" applyAlignment="1">
      <alignment horizontal="center" vertical="top" wrapText="1"/>
    </xf>
    <xf numFmtId="0" fontId="9" fillId="0" borderId="0" xfId="0" applyNumberFormat="1" applyFont="1" applyAlignment="1">
      <alignment/>
    </xf>
    <xf numFmtId="0" fontId="11" fillId="0" borderId="0" xfId="0" applyFont="1" applyAlignment="1">
      <alignment/>
    </xf>
    <xf numFmtId="0" fontId="21" fillId="0" borderId="0" xfId="0" applyFont="1" applyAlignment="1">
      <alignment horizontal="center" vertical="top"/>
    </xf>
    <xf numFmtId="0" fontId="24" fillId="0" borderId="0" xfId="0" applyNumberFormat="1" applyFont="1" applyAlignment="1">
      <alignment horizontal="center"/>
    </xf>
    <xf numFmtId="0" fontId="24" fillId="0" borderId="0" xfId="0" applyFont="1" applyAlignment="1">
      <alignment/>
    </xf>
    <xf numFmtId="0" fontId="24" fillId="0" borderId="0" xfId="0" applyNumberFormat="1" applyFont="1" applyAlignment="1">
      <alignment/>
    </xf>
    <xf numFmtId="0" fontId="35" fillId="0" borderId="0" xfId="0" applyFont="1" applyAlignment="1">
      <alignment/>
    </xf>
    <xf numFmtId="0" fontId="36" fillId="0" borderId="0" xfId="0" applyFont="1" applyAlignment="1">
      <alignment/>
    </xf>
    <xf numFmtId="0" fontId="36" fillId="0" borderId="0" xfId="0" applyFont="1" applyAlignment="1">
      <alignment/>
    </xf>
    <xf numFmtId="0" fontId="37" fillId="0" borderId="0" xfId="0" applyFont="1" applyAlignment="1">
      <alignment/>
    </xf>
    <xf numFmtId="0" fontId="15" fillId="0" borderId="0" xfId="0" applyFont="1" applyAlignment="1">
      <alignment/>
    </xf>
    <xf numFmtId="0" fontId="38" fillId="0" borderId="0" xfId="0" applyFont="1" applyAlignment="1">
      <alignment/>
    </xf>
    <xf numFmtId="0" fontId="4" fillId="0" borderId="22" xfId="0" applyFont="1" applyBorder="1" applyAlignment="1">
      <alignment vertical="top" wrapText="1"/>
    </xf>
    <xf numFmtId="0" fontId="4" fillId="0" borderId="22" xfId="0" applyFont="1" applyBorder="1" applyAlignment="1" quotePrefix="1">
      <alignment vertical="top" wrapText="1"/>
    </xf>
    <xf numFmtId="0" fontId="4" fillId="0" borderId="12" xfId="0" applyFont="1" applyBorder="1" applyAlignment="1" quotePrefix="1">
      <alignment vertical="top" wrapText="1"/>
    </xf>
    <xf numFmtId="0" fontId="3" fillId="0" borderId="22" xfId="0" applyFont="1" applyBorder="1" applyAlignment="1">
      <alignment vertical="top" wrapText="1"/>
    </xf>
    <xf numFmtId="37" fontId="4" fillId="0" borderId="0" xfId="0" applyNumberFormat="1" applyFont="1" applyAlignment="1">
      <alignment/>
    </xf>
    <xf numFmtId="165" fontId="4" fillId="0" borderId="0" xfId="42" applyNumberFormat="1" applyFont="1" applyAlignment="1">
      <alignment/>
    </xf>
    <xf numFmtId="0" fontId="11" fillId="0" borderId="0" xfId="0" applyFont="1" applyAlignment="1">
      <alignment horizontal="center"/>
    </xf>
    <xf numFmtId="0" fontId="9" fillId="0" borderId="0" xfId="0" applyFont="1" applyAlignment="1">
      <alignment horizontal="center" vertical="top"/>
    </xf>
    <xf numFmtId="0" fontId="13" fillId="0" borderId="0" xfId="0" applyFont="1" applyAlignment="1">
      <alignment horizontal="center"/>
    </xf>
    <xf numFmtId="0" fontId="6" fillId="0" borderId="0" xfId="0" applyFont="1" applyAlignment="1">
      <alignment horizontal="left"/>
    </xf>
    <xf numFmtId="0" fontId="16" fillId="0" borderId="0" xfId="0" applyFont="1" applyAlignment="1">
      <alignment horizontal="center"/>
    </xf>
    <xf numFmtId="0" fontId="3" fillId="0" borderId="0" xfId="0" applyFont="1" applyAlignment="1">
      <alignment horizontal="center" vertical="top" wrapText="1"/>
    </xf>
    <xf numFmtId="0" fontId="7" fillId="0" borderId="0" xfId="0" applyFont="1" applyAlignment="1">
      <alignment horizontal="justify"/>
    </xf>
    <xf numFmtId="0" fontId="4" fillId="0" borderId="0" xfId="0" applyFont="1" applyAlignment="1">
      <alignment horizontal="justify"/>
    </xf>
    <xf numFmtId="0" fontId="7" fillId="0" borderId="0" xfId="0" applyFont="1" applyAlignment="1">
      <alignment horizontal="left" vertical="top" wrapText="1"/>
    </xf>
    <xf numFmtId="0" fontId="4" fillId="0" borderId="18" xfId="0" applyFont="1" applyBorder="1" applyAlignment="1">
      <alignment horizontal="center" vertical="top" wrapText="1"/>
    </xf>
    <xf numFmtId="0" fontId="4" fillId="0" borderId="0" xfId="0" applyFont="1" applyAlignment="1">
      <alignment vertical="top" wrapText="1"/>
    </xf>
    <xf numFmtId="0" fontId="13" fillId="0" borderId="0" xfId="0" applyFont="1" applyAlignment="1">
      <alignment horizontal="justify" vertical="top" wrapText="1"/>
    </xf>
    <xf numFmtId="0" fontId="4" fillId="0" borderId="0" xfId="0" applyFont="1" applyAlignment="1">
      <alignment horizontal="left"/>
    </xf>
    <xf numFmtId="0" fontId="4" fillId="0" borderId="13" xfId="0" applyFont="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horizontal="justify" vertical="top" wrapText="1"/>
    </xf>
    <xf numFmtId="0" fontId="4" fillId="0" borderId="0" xfId="0" applyFont="1" applyBorder="1" applyAlignment="1">
      <alignment horizontal="left" vertical="top" wrapText="1"/>
    </xf>
    <xf numFmtId="0" fontId="6" fillId="0" borderId="0" xfId="0" applyFont="1" applyAlignment="1">
      <alignment horizontal="center" vertical="top" wrapText="1"/>
    </xf>
    <xf numFmtId="0" fontId="16" fillId="0" borderId="0" xfId="0" applyFont="1" applyAlignment="1">
      <alignment/>
    </xf>
    <xf numFmtId="0" fontId="40"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5" fillId="0" borderId="13" xfId="0" applyFont="1" applyBorder="1" applyAlignment="1">
      <alignment horizontal="center"/>
    </xf>
    <xf numFmtId="0" fontId="40" fillId="0" borderId="0" xfId="0" applyFont="1" applyAlignment="1">
      <alignment/>
    </xf>
    <xf numFmtId="0" fontId="27" fillId="0" borderId="12" xfId="0" applyFont="1" applyBorder="1" applyAlignment="1">
      <alignment/>
    </xf>
    <xf numFmtId="37" fontId="27" fillId="0" borderId="12" xfId="0" applyNumberFormat="1" applyFont="1" applyBorder="1" applyAlignment="1">
      <alignment/>
    </xf>
    <xf numFmtId="37" fontId="16" fillId="0" borderId="0" xfId="0" applyNumberFormat="1" applyFont="1" applyAlignment="1">
      <alignment/>
    </xf>
    <xf numFmtId="0" fontId="16" fillId="0" borderId="0" xfId="0" applyNumberFormat="1" applyFont="1" applyAlignment="1">
      <alignment/>
    </xf>
    <xf numFmtId="0" fontId="9" fillId="0" borderId="0" xfId="0" applyFont="1" applyAlignment="1">
      <alignment/>
    </xf>
    <xf numFmtId="0" fontId="13" fillId="0" borderId="0" xfId="0" applyFont="1" applyAlignment="1">
      <alignment/>
    </xf>
    <xf numFmtId="0" fontId="3" fillId="0" borderId="23" xfId="0" applyFont="1" applyBorder="1" applyAlignment="1">
      <alignment horizontal="center" vertical="center" wrapText="1"/>
    </xf>
    <xf numFmtId="0" fontId="4" fillId="0" borderId="0" xfId="0" applyFont="1" applyBorder="1" applyAlignment="1">
      <alignment/>
    </xf>
    <xf numFmtId="0" fontId="4" fillId="0" borderId="0" xfId="0" applyFont="1" applyBorder="1" applyAlignment="1">
      <alignment horizontal="center"/>
    </xf>
    <xf numFmtId="0" fontId="41" fillId="0" borderId="23" xfId="0" applyFont="1" applyBorder="1" applyAlignment="1">
      <alignment/>
    </xf>
    <xf numFmtId="0" fontId="41" fillId="0" borderId="24" xfId="0" applyFont="1" applyBorder="1" applyAlignment="1">
      <alignment/>
    </xf>
    <xf numFmtId="0" fontId="27" fillId="0" borderId="24" xfId="0" applyFont="1" applyBorder="1" applyAlignment="1">
      <alignment/>
    </xf>
    <xf numFmtId="165" fontId="27" fillId="0" borderId="24" xfId="42" applyNumberFormat="1" applyFont="1" applyBorder="1" applyAlignment="1">
      <alignment/>
    </xf>
    <xf numFmtId="0" fontId="27" fillId="0" borderId="25" xfId="0" applyFont="1" applyBorder="1" applyAlignment="1">
      <alignment/>
    </xf>
    <xf numFmtId="0" fontId="41" fillId="0" borderId="23" xfId="0" applyFont="1" applyBorder="1" applyAlignment="1">
      <alignment horizontal="center"/>
    </xf>
    <xf numFmtId="0" fontId="41" fillId="0" borderId="24" xfId="0" applyFont="1" applyBorder="1" applyAlignment="1">
      <alignment horizontal="center"/>
    </xf>
    <xf numFmtId="0" fontId="27" fillId="0" borderId="24" xfId="0" applyFont="1" applyBorder="1" applyAlignment="1">
      <alignment horizontal="center"/>
    </xf>
    <xf numFmtId="0" fontId="27" fillId="0" borderId="25" xfId="0" applyFont="1" applyBorder="1" applyAlignment="1">
      <alignment horizontal="center"/>
    </xf>
    <xf numFmtId="0" fontId="27" fillId="0" borderId="23" xfId="0" applyFont="1" applyBorder="1" applyAlignment="1">
      <alignment/>
    </xf>
    <xf numFmtId="0" fontId="27" fillId="0" borderId="26" xfId="0" applyFont="1" applyBorder="1" applyAlignment="1">
      <alignment/>
    </xf>
    <xf numFmtId="0" fontId="7" fillId="0" borderId="0" xfId="0" applyFont="1" applyAlignment="1">
      <alignment horizontal="center"/>
    </xf>
    <xf numFmtId="0" fontId="27" fillId="0" borderId="23" xfId="0" applyFont="1" applyBorder="1" applyAlignment="1">
      <alignment horizontal="center"/>
    </xf>
    <xf numFmtId="0" fontId="27" fillId="0" borderId="26" xfId="0" applyFont="1" applyBorder="1" applyAlignment="1">
      <alignment horizontal="center"/>
    </xf>
    <xf numFmtId="0" fontId="27" fillId="0" borderId="12" xfId="0" applyFont="1" applyBorder="1" applyAlignment="1">
      <alignment horizontal="center"/>
    </xf>
    <xf numFmtId="0" fontId="4" fillId="0" borderId="23" xfId="0" applyFont="1" applyBorder="1" applyAlignment="1">
      <alignment/>
    </xf>
    <xf numFmtId="0" fontId="4" fillId="0" borderId="23" xfId="0" applyFont="1" applyBorder="1" applyAlignment="1">
      <alignment horizontal="center"/>
    </xf>
    <xf numFmtId="37" fontId="4" fillId="0" borderId="23" xfId="0" applyNumberFormat="1" applyFont="1" applyBorder="1" applyAlignment="1">
      <alignment/>
    </xf>
    <xf numFmtId="0" fontId="4" fillId="0" borderId="24" xfId="0" applyFont="1" applyBorder="1" applyAlignment="1">
      <alignment/>
    </xf>
    <xf numFmtId="0" fontId="4" fillId="0" borderId="24" xfId="0" applyFont="1" applyBorder="1" applyAlignment="1">
      <alignment horizontal="center"/>
    </xf>
    <xf numFmtId="37" fontId="4" fillId="0" borderId="24" xfId="0" applyNumberFormat="1" applyFont="1" applyBorder="1" applyAlignment="1">
      <alignment/>
    </xf>
    <xf numFmtId="0" fontId="4" fillId="0" borderId="25" xfId="0" applyFont="1" applyBorder="1" applyAlignment="1">
      <alignment/>
    </xf>
    <xf numFmtId="0" fontId="4" fillId="0" borderId="25" xfId="0" applyFont="1" applyBorder="1" applyAlignment="1">
      <alignment horizontal="center"/>
    </xf>
    <xf numFmtId="37" fontId="4" fillId="0" borderId="25" xfId="0" applyNumberFormat="1" applyFont="1" applyBorder="1" applyAlignment="1">
      <alignment/>
    </xf>
    <xf numFmtId="0" fontId="41" fillId="33" borderId="13" xfId="0" applyFont="1" applyFill="1" applyBorder="1" applyAlignment="1">
      <alignment horizontal="center"/>
    </xf>
    <xf numFmtId="0" fontId="27" fillId="33" borderId="13" xfId="0" applyFont="1" applyFill="1" applyBorder="1" applyAlignment="1">
      <alignment horizontal="center"/>
    </xf>
    <xf numFmtId="37" fontId="41" fillId="33" borderId="13" xfId="0" applyNumberFormat="1" applyFont="1" applyFill="1" applyBorder="1" applyAlignment="1">
      <alignment/>
    </xf>
    <xf numFmtId="0" fontId="41" fillId="33" borderId="12" xfId="0" applyFont="1" applyFill="1" applyBorder="1" applyAlignment="1">
      <alignment horizontal="center"/>
    </xf>
    <xf numFmtId="0" fontId="3" fillId="0" borderId="13" xfId="0" applyFont="1" applyBorder="1" applyAlignment="1">
      <alignment horizontal="center" vertical="center"/>
    </xf>
    <xf numFmtId="16" fontId="13" fillId="0" borderId="0" xfId="0" applyNumberFormat="1" applyFont="1" applyAlignment="1">
      <alignment/>
    </xf>
    <xf numFmtId="0" fontId="4" fillId="0" borderId="24" xfId="0" applyFont="1" applyBorder="1" applyAlignment="1" quotePrefix="1">
      <alignment horizontal="center"/>
    </xf>
    <xf numFmtId="37" fontId="16" fillId="0" borderId="24" xfId="0" applyNumberFormat="1" applyFont="1" applyBorder="1" applyAlignment="1">
      <alignment/>
    </xf>
    <xf numFmtId="37" fontId="16" fillId="0" borderId="25" xfId="0" applyNumberFormat="1" applyFont="1" applyBorder="1" applyAlignment="1">
      <alignment/>
    </xf>
    <xf numFmtId="0" fontId="32" fillId="34" borderId="13" xfId="0" applyFont="1" applyFill="1" applyBorder="1" applyAlignment="1">
      <alignment horizontal="center" vertical="center" wrapText="1"/>
    </xf>
    <xf numFmtId="0" fontId="32" fillId="34" borderId="16" xfId="0" applyNumberFormat="1" applyFont="1" applyFill="1" applyBorder="1" applyAlignment="1">
      <alignment horizontal="justify" vertical="center" wrapText="1"/>
    </xf>
    <xf numFmtId="0" fontId="32" fillId="34" borderId="17" xfId="0" applyNumberFormat="1" applyFont="1" applyFill="1" applyBorder="1" applyAlignment="1">
      <alignment horizontal="justify" vertical="center" wrapText="1"/>
    </xf>
    <xf numFmtId="167" fontId="32" fillId="34" borderId="17" xfId="42" applyNumberFormat="1" applyFont="1" applyFill="1" applyBorder="1" applyAlignment="1">
      <alignment horizontal="center" vertical="center" wrapText="1"/>
    </xf>
    <xf numFmtId="0" fontId="32" fillId="34" borderId="17" xfId="0" applyNumberFormat="1" applyFont="1" applyFill="1" applyBorder="1" applyAlignment="1">
      <alignment horizontal="left" vertical="center" wrapText="1"/>
    </xf>
    <xf numFmtId="167" fontId="32" fillId="34" borderId="13" xfId="42" applyNumberFormat="1" applyFont="1" applyFill="1" applyBorder="1" applyAlignment="1">
      <alignment horizontal="justify" vertical="center" wrapText="1"/>
    </xf>
    <xf numFmtId="0" fontId="16" fillId="0" borderId="0" xfId="0" applyFont="1" applyAlignment="1">
      <alignment vertical="top" wrapText="1"/>
    </xf>
    <xf numFmtId="0" fontId="4" fillId="0" borderId="24" xfId="0" applyFont="1" applyBorder="1" applyAlignment="1">
      <alignment vertical="top"/>
    </xf>
    <xf numFmtId="0" fontId="4" fillId="0" borderId="25" xfId="0" applyFont="1" applyBorder="1" applyAlignment="1">
      <alignment vertical="top"/>
    </xf>
    <xf numFmtId="0" fontId="40" fillId="0" borderId="13" xfId="0" applyFont="1" applyBorder="1" applyAlignment="1">
      <alignment horizontal="center" vertical="center" wrapText="1"/>
    </xf>
    <xf numFmtId="0" fontId="4" fillId="0" borderId="0" xfId="0" applyFont="1" applyBorder="1" applyAlignment="1">
      <alignment horizontal="center" vertical="top" wrapText="1"/>
    </xf>
    <xf numFmtId="0" fontId="15" fillId="0" borderId="0" xfId="0" applyFont="1" applyAlignment="1">
      <alignment horizontal="justify" vertical="top" wrapText="1"/>
    </xf>
    <xf numFmtId="165" fontId="15" fillId="0" borderId="0" xfId="42" applyNumberFormat="1" applyFont="1" applyAlignment="1">
      <alignment/>
    </xf>
    <xf numFmtId="165" fontId="40" fillId="0" borderId="27" xfId="42" applyNumberFormat="1" applyFont="1" applyBorder="1" applyAlignment="1">
      <alignment/>
    </xf>
    <xf numFmtId="0" fontId="15" fillId="0" borderId="0" xfId="0" applyFont="1" applyAlignment="1">
      <alignment vertical="top"/>
    </xf>
    <xf numFmtId="0" fontId="15" fillId="0" borderId="0" xfId="0" applyFont="1" applyAlignment="1">
      <alignment wrapText="1"/>
    </xf>
    <xf numFmtId="165" fontId="38" fillId="0" borderId="0" xfId="42" applyNumberFormat="1" applyFont="1" applyAlignment="1">
      <alignment/>
    </xf>
    <xf numFmtId="0" fontId="44" fillId="0" borderId="0" xfId="0" applyFont="1" applyAlignment="1">
      <alignment/>
    </xf>
    <xf numFmtId="165" fontId="45" fillId="0" borderId="0" xfId="42" applyNumberFormat="1" applyFont="1" applyAlignment="1">
      <alignment vertical="top" wrapText="1"/>
    </xf>
    <xf numFmtId="0" fontId="15" fillId="0" borderId="0" xfId="0" applyFont="1" applyAlignment="1">
      <alignment vertical="top" wrapText="1"/>
    </xf>
    <xf numFmtId="165" fontId="46" fillId="0" borderId="0" xfId="0" applyNumberFormat="1" applyFont="1" applyAlignment="1">
      <alignment/>
    </xf>
    <xf numFmtId="165" fontId="15" fillId="0" borderId="18" xfId="42" applyNumberFormat="1" applyFont="1" applyBorder="1" applyAlignment="1">
      <alignment horizontal="center" vertical="top" wrapText="1"/>
    </xf>
    <xf numFmtId="165" fontId="45" fillId="0" borderId="18" xfId="42" applyNumberFormat="1" applyFont="1" applyBorder="1" applyAlignment="1">
      <alignment horizontal="center" vertical="top" wrapText="1"/>
    </xf>
    <xf numFmtId="165" fontId="15" fillId="0" borderId="22" xfId="42" applyNumberFormat="1" applyFont="1" applyBorder="1" applyAlignment="1">
      <alignment vertical="top" wrapText="1"/>
    </xf>
    <xf numFmtId="165" fontId="45" fillId="0" borderId="22" xfId="42" applyNumberFormat="1" applyFont="1" applyBorder="1" applyAlignment="1" quotePrefix="1">
      <alignment vertical="top" wrapText="1"/>
    </xf>
    <xf numFmtId="165" fontId="15" fillId="0" borderId="22" xfId="42" applyNumberFormat="1" applyFont="1" applyBorder="1" applyAlignment="1" quotePrefix="1">
      <alignment vertical="top" wrapText="1"/>
    </xf>
    <xf numFmtId="165" fontId="45" fillId="0" borderId="22" xfId="42" applyNumberFormat="1" applyFont="1" applyBorder="1" applyAlignment="1">
      <alignment horizontal="center" vertical="top" wrapText="1"/>
    </xf>
    <xf numFmtId="37" fontId="45" fillId="0" borderId="0" xfId="0" applyNumberFormat="1" applyFont="1" applyAlignment="1">
      <alignment/>
    </xf>
    <xf numFmtId="165" fontId="15" fillId="0" borderId="12" xfId="42" applyNumberFormat="1" applyFont="1" applyBorder="1" applyAlignment="1">
      <alignment vertical="top" wrapText="1"/>
    </xf>
    <xf numFmtId="165" fontId="45" fillId="0" borderId="0" xfId="0" applyNumberFormat="1" applyFont="1" applyAlignment="1">
      <alignment/>
    </xf>
    <xf numFmtId="165" fontId="46" fillId="0" borderId="0" xfId="42" applyNumberFormat="1" applyFont="1" applyAlignment="1">
      <alignment/>
    </xf>
    <xf numFmtId="0" fontId="15" fillId="0" borderId="18" xfId="0" applyFont="1" applyBorder="1" applyAlignment="1">
      <alignment horizontal="center" vertical="top" wrapText="1"/>
    </xf>
    <xf numFmtId="165" fontId="15" fillId="0" borderId="18" xfId="0" applyNumberFormat="1" applyFont="1" applyBorder="1" applyAlignment="1">
      <alignment horizontal="center" vertical="top" wrapText="1"/>
    </xf>
    <xf numFmtId="165" fontId="15" fillId="0" borderId="22" xfId="0" applyNumberFormat="1" applyFont="1" applyBorder="1" applyAlignment="1">
      <alignment vertical="top" wrapText="1"/>
    </xf>
    <xf numFmtId="0" fontId="15" fillId="0" borderId="22" xfId="0" applyFont="1" applyBorder="1" applyAlignment="1">
      <alignment horizontal="center" vertical="top" wrapText="1"/>
    </xf>
    <xf numFmtId="165" fontId="15" fillId="0" borderId="0" xfId="42" applyNumberFormat="1" applyFont="1" applyAlignment="1">
      <alignment horizontal="center" vertical="top" wrapText="1"/>
    </xf>
    <xf numFmtId="0" fontId="40" fillId="0" borderId="0" xfId="0" applyFont="1" applyAlignment="1">
      <alignment horizontal="right"/>
    </xf>
    <xf numFmtId="165" fontId="16" fillId="0" borderId="0" xfId="42" applyNumberFormat="1" applyFont="1" applyAlignment="1">
      <alignment vertical="center" wrapText="1"/>
    </xf>
    <xf numFmtId="0" fontId="45" fillId="0" borderId="0" xfId="0" applyFont="1" applyAlignment="1">
      <alignment/>
    </xf>
    <xf numFmtId="165" fontId="16" fillId="0" borderId="0" xfId="42" applyNumberFormat="1" applyFont="1" applyAlignment="1">
      <alignment horizontal="right" vertical="top" wrapText="1"/>
    </xf>
    <xf numFmtId="0" fontId="15" fillId="0" borderId="0" xfId="0" applyFont="1" applyBorder="1" applyAlignment="1">
      <alignment horizontal="center" vertical="center" wrapText="1"/>
    </xf>
    <xf numFmtId="165" fontId="16" fillId="0" borderId="0" xfId="42" applyNumberFormat="1" applyFont="1" applyBorder="1" applyAlignment="1">
      <alignment vertical="top" wrapText="1"/>
    </xf>
    <xf numFmtId="0" fontId="15" fillId="0" borderId="0" xfId="0" applyFont="1" applyBorder="1" applyAlignment="1">
      <alignment/>
    </xf>
    <xf numFmtId="165" fontId="17" fillId="0" borderId="0" xfId="42" applyNumberFormat="1" applyFont="1" applyBorder="1" applyAlignment="1">
      <alignment vertical="top" wrapText="1"/>
    </xf>
    <xf numFmtId="165" fontId="40" fillId="0" borderId="0" xfId="42" applyNumberFormat="1" applyFont="1" applyBorder="1" applyAlignment="1">
      <alignment/>
    </xf>
    <xf numFmtId="165" fontId="15" fillId="0" borderId="0" xfId="42" applyNumberFormat="1" applyFont="1" applyAlignment="1">
      <alignment vertical="top" wrapText="1"/>
    </xf>
    <xf numFmtId="0" fontId="47" fillId="0" borderId="0" xfId="0" applyFont="1" applyAlignment="1">
      <alignment/>
    </xf>
    <xf numFmtId="165" fontId="43" fillId="0" borderId="0" xfId="42" applyNumberFormat="1" applyFont="1" applyAlignment="1">
      <alignment vertical="center" wrapText="1"/>
    </xf>
    <xf numFmtId="0" fontId="40" fillId="0" borderId="0" xfId="0" applyFont="1" applyBorder="1" applyAlignment="1">
      <alignment horizontal="justify" wrapText="1"/>
    </xf>
    <xf numFmtId="0" fontId="15" fillId="0" borderId="0" xfId="0" applyFont="1" applyBorder="1" applyAlignment="1">
      <alignment horizontal="justify" wrapText="1"/>
    </xf>
    <xf numFmtId="0" fontId="40" fillId="0" borderId="0" xfId="0" applyFont="1" applyBorder="1" applyAlignment="1">
      <alignment horizontal="right"/>
    </xf>
    <xf numFmtId="165" fontId="18" fillId="0" borderId="27" xfId="42" applyNumberFormat="1" applyFont="1" applyBorder="1" applyAlignment="1">
      <alignment vertical="top" wrapText="1"/>
    </xf>
    <xf numFmtId="0" fontId="38" fillId="0" borderId="0" xfId="0" applyFont="1" applyAlignment="1">
      <alignment/>
    </xf>
    <xf numFmtId="165" fontId="38" fillId="0" borderId="0" xfId="42" applyNumberFormat="1" applyFont="1" applyAlignment="1">
      <alignment vertical="top" wrapText="1"/>
    </xf>
    <xf numFmtId="165" fontId="48" fillId="0" borderId="0" xfId="42" applyNumberFormat="1" applyFont="1" applyAlignment="1">
      <alignment vertical="top" wrapText="1"/>
    </xf>
    <xf numFmtId="165" fontId="40" fillId="0" borderId="27" xfId="42" applyNumberFormat="1" applyFont="1" applyBorder="1" applyAlignment="1">
      <alignment vertical="top" wrapText="1"/>
    </xf>
    <xf numFmtId="165" fontId="45" fillId="0" borderId="0" xfId="42" applyNumberFormat="1" applyFont="1" applyAlignment="1">
      <alignment/>
    </xf>
    <xf numFmtId="0" fontId="15" fillId="0" borderId="0" xfId="0" applyFont="1" applyBorder="1" applyAlignment="1">
      <alignment horizontal="left"/>
    </xf>
    <xf numFmtId="168" fontId="27" fillId="0" borderId="24" xfId="0" applyNumberFormat="1" applyFont="1" applyBorder="1" applyAlignment="1">
      <alignment vertical="top"/>
    </xf>
    <xf numFmtId="168" fontId="27" fillId="0" borderId="25" xfId="0" applyNumberFormat="1" applyFont="1" applyBorder="1" applyAlignment="1">
      <alignment vertical="top"/>
    </xf>
    <xf numFmtId="168" fontId="16" fillId="0" borderId="25" xfId="0" applyNumberFormat="1" applyFont="1" applyBorder="1" applyAlignment="1">
      <alignment vertical="top"/>
    </xf>
    <xf numFmtId="0" fontId="4" fillId="0" borderId="23" xfId="0" applyFont="1" applyBorder="1" applyAlignment="1">
      <alignment vertical="top"/>
    </xf>
    <xf numFmtId="0" fontId="4" fillId="0" borderId="28" xfId="0" applyFont="1" applyBorder="1" applyAlignment="1">
      <alignment vertical="top"/>
    </xf>
    <xf numFmtId="168" fontId="16" fillId="0" borderId="28" xfId="0" applyNumberFormat="1" applyFont="1" applyBorder="1" applyAlignment="1">
      <alignment vertical="top"/>
    </xf>
    <xf numFmtId="0" fontId="4" fillId="0" borderId="13" xfId="0" applyFont="1" applyBorder="1" applyAlignment="1">
      <alignment horizontal="center"/>
    </xf>
    <xf numFmtId="0" fontId="3" fillId="0" borderId="18" xfId="0" applyFont="1" applyBorder="1" applyAlignment="1">
      <alignment horizontal="center" vertical="center" wrapText="1"/>
    </xf>
    <xf numFmtId="0" fontId="40" fillId="0" borderId="18" xfId="0" applyFont="1" applyBorder="1" applyAlignment="1">
      <alignment horizontal="center" vertical="center" wrapText="1"/>
    </xf>
    <xf numFmtId="165" fontId="49" fillId="0" borderId="0" xfId="42" applyNumberFormat="1" applyFont="1" applyAlignment="1">
      <alignment vertical="top" wrapText="1"/>
    </xf>
    <xf numFmtId="168" fontId="27" fillId="0" borderId="23" xfId="0" applyNumberFormat="1" applyFont="1" applyBorder="1" applyAlignment="1">
      <alignment vertical="top"/>
    </xf>
    <xf numFmtId="0" fontId="36" fillId="0" borderId="23" xfId="0" applyFont="1" applyBorder="1" applyAlignment="1">
      <alignment/>
    </xf>
    <xf numFmtId="0" fontId="36" fillId="0" borderId="23" xfId="0" applyFont="1" applyBorder="1" applyAlignment="1">
      <alignment horizontal="center"/>
    </xf>
    <xf numFmtId="166" fontId="27" fillId="0" borderId="24" xfId="0" applyNumberFormat="1" applyFont="1" applyBorder="1" applyAlignment="1">
      <alignment/>
    </xf>
    <xf numFmtId="165" fontId="36" fillId="0" borderId="24" xfId="42" applyNumberFormat="1" applyFont="1" applyBorder="1" applyAlignment="1">
      <alignment/>
    </xf>
    <xf numFmtId="0" fontId="42" fillId="0" borderId="24" xfId="0" applyFont="1" applyBorder="1" applyAlignment="1">
      <alignment/>
    </xf>
    <xf numFmtId="0" fontId="42" fillId="0" borderId="24" xfId="0" applyFont="1" applyBorder="1" applyAlignment="1">
      <alignment horizontal="center"/>
    </xf>
    <xf numFmtId="166" fontId="42" fillId="0" borderId="24" xfId="0" applyNumberFormat="1" applyFont="1" applyBorder="1" applyAlignment="1">
      <alignment/>
    </xf>
    <xf numFmtId="166" fontId="41" fillId="0" borderId="24" xfId="0" applyNumberFormat="1" applyFont="1" applyBorder="1" applyAlignment="1">
      <alignment/>
    </xf>
    <xf numFmtId="0" fontId="15" fillId="0" borderId="25" xfId="0" applyFont="1" applyBorder="1" applyAlignment="1">
      <alignment/>
    </xf>
    <xf numFmtId="0" fontId="15" fillId="0" borderId="25" xfId="0" applyFont="1" applyBorder="1" applyAlignment="1">
      <alignment horizontal="center"/>
    </xf>
    <xf numFmtId="166" fontId="15" fillId="0" borderId="25" xfId="0" applyNumberFormat="1" applyFont="1" applyBorder="1" applyAlignment="1">
      <alignment/>
    </xf>
    <xf numFmtId="0" fontId="24" fillId="0" borderId="0" xfId="0" applyFont="1" applyAlignment="1">
      <alignment horizontal="center"/>
    </xf>
    <xf numFmtId="170" fontId="36" fillId="0" borderId="0" xfId="43" applyNumberFormat="1" applyFont="1" applyBorder="1" applyAlignment="1">
      <alignment horizontal="right" wrapText="1"/>
    </xf>
    <xf numFmtId="166" fontId="45" fillId="0" borderId="25" xfId="0" applyNumberFormat="1" applyFont="1" applyBorder="1" applyAlignment="1">
      <alignment/>
    </xf>
    <xf numFmtId="0" fontId="51" fillId="0" borderId="0" xfId="0" applyFont="1" applyAlignment="1">
      <alignment horizontal="justify" vertical="center" wrapText="1"/>
    </xf>
    <xf numFmtId="0" fontId="50" fillId="0" borderId="0" xfId="0" applyFont="1" applyAlignment="1">
      <alignment vertical="center" wrapText="1"/>
    </xf>
    <xf numFmtId="0" fontId="7" fillId="0" borderId="0" xfId="0" applyFont="1" applyAlignment="1">
      <alignment horizontal="left" vertical="center" wrapText="1"/>
    </xf>
    <xf numFmtId="0" fontId="32" fillId="34" borderId="16" xfId="0" applyNumberFormat="1" applyFont="1" applyFill="1" applyBorder="1" applyAlignment="1">
      <alignment horizontal="center" vertical="center" wrapText="1"/>
    </xf>
    <xf numFmtId="10" fontId="15" fillId="0" borderId="0" xfId="42" applyNumberFormat="1" applyFont="1" applyAlignment="1">
      <alignment vertical="top" wrapText="1"/>
    </xf>
    <xf numFmtId="10" fontId="40" fillId="0" borderId="27" xfId="42" applyNumberFormat="1" applyFont="1" applyBorder="1" applyAlignment="1">
      <alignment vertical="top" wrapText="1"/>
    </xf>
    <xf numFmtId="0" fontId="10" fillId="0" borderId="0" xfId="0" applyFont="1" applyAlignment="1">
      <alignment vertical="top" wrapText="1"/>
    </xf>
    <xf numFmtId="0" fontId="40" fillId="35" borderId="13" xfId="0" applyFont="1" applyFill="1" applyBorder="1" applyAlignment="1">
      <alignment horizontal="center" vertical="center"/>
    </xf>
    <xf numFmtId="0" fontId="18" fillId="35" borderId="13" xfId="0" applyFont="1" applyFill="1" applyBorder="1" applyAlignment="1">
      <alignment horizontal="center" vertical="center" wrapText="1"/>
    </xf>
    <xf numFmtId="0" fontId="18" fillId="35" borderId="13" xfId="0" applyFont="1" applyFill="1" applyBorder="1" applyAlignment="1">
      <alignment horizontal="center" vertical="center"/>
    </xf>
    <xf numFmtId="165" fontId="98" fillId="0" borderId="0" xfId="42" applyNumberFormat="1" applyFont="1" applyAlignment="1">
      <alignment/>
    </xf>
    <xf numFmtId="0" fontId="0" fillId="0" borderId="0" xfId="0" applyAlignment="1">
      <alignment vertical="top"/>
    </xf>
    <xf numFmtId="165" fontId="4" fillId="0" borderId="15" xfId="42" applyNumberFormat="1" applyFont="1" applyBorder="1" applyAlignment="1">
      <alignment vertical="top" wrapText="1"/>
    </xf>
    <xf numFmtId="165" fontId="3" fillId="0" borderId="27" xfId="42" applyNumberFormat="1" applyFont="1" applyBorder="1" applyAlignment="1">
      <alignment vertical="top" wrapText="1"/>
    </xf>
    <xf numFmtId="171" fontId="4" fillId="0" borderId="15" xfId="42" applyNumberFormat="1" applyFont="1" applyBorder="1" applyAlignment="1">
      <alignment vertical="top" wrapText="1"/>
    </xf>
    <xf numFmtId="171" fontId="4" fillId="0" borderId="27" xfId="42" applyNumberFormat="1" applyFont="1" applyBorder="1" applyAlignment="1">
      <alignment vertical="top" wrapText="1"/>
    </xf>
    <xf numFmtId="165" fontId="41" fillId="0" borderId="23" xfId="42" applyNumberFormat="1" applyFont="1" applyBorder="1" applyAlignment="1">
      <alignment/>
    </xf>
    <xf numFmtId="165" fontId="41" fillId="0" borderId="24" xfId="42" applyNumberFormat="1" applyFont="1" applyBorder="1" applyAlignment="1">
      <alignment/>
    </xf>
    <xf numFmtId="165" fontId="27" fillId="0" borderId="23" xfId="42" applyNumberFormat="1" applyFont="1" applyBorder="1" applyAlignment="1">
      <alignment/>
    </xf>
    <xf numFmtId="165" fontId="27" fillId="0" borderId="26" xfId="42" applyNumberFormat="1" applyFont="1" applyBorder="1" applyAlignment="1">
      <alignment/>
    </xf>
    <xf numFmtId="165" fontId="41" fillId="33" borderId="13" xfId="42" applyNumberFormat="1" applyFont="1" applyFill="1" applyBorder="1" applyAlignment="1">
      <alignment/>
    </xf>
    <xf numFmtId="165" fontId="18" fillId="35" borderId="13" xfId="42" applyNumberFormat="1" applyFont="1" applyFill="1" applyBorder="1" applyAlignment="1">
      <alignment horizontal="center" vertical="center"/>
    </xf>
    <xf numFmtId="166" fontId="99" fillId="0" borderId="14" xfId="0" applyNumberFormat="1" applyFont="1" applyBorder="1" applyAlignment="1">
      <alignment/>
    </xf>
    <xf numFmtId="43" fontId="15" fillId="0" borderId="0" xfId="0" applyNumberFormat="1" applyFont="1" applyAlignment="1">
      <alignment/>
    </xf>
    <xf numFmtId="165" fontId="15" fillId="0" borderId="0" xfId="42" applyNumberFormat="1" applyFont="1" applyBorder="1" applyAlignment="1">
      <alignment/>
    </xf>
    <xf numFmtId="165" fontId="15" fillId="0" borderId="0" xfId="42" applyNumberFormat="1" applyFont="1" applyBorder="1" applyAlignment="1">
      <alignment horizontal="right" vertical="top" wrapText="1"/>
    </xf>
    <xf numFmtId="165" fontId="15" fillId="0" borderId="0" xfId="0" applyNumberFormat="1" applyFont="1" applyBorder="1" applyAlignment="1">
      <alignment/>
    </xf>
    <xf numFmtId="168" fontId="55" fillId="0" borderId="0" xfId="0" applyNumberFormat="1" applyFont="1" applyAlignment="1">
      <alignment vertical="top"/>
    </xf>
    <xf numFmtId="169" fontId="55" fillId="0" borderId="0" xfId="0" applyNumberFormat="1" applyFont="1" applyAlignment="1">
      <alignment vertical="top"/>
    </xf>
    <xf numFmtId="168" fontId="54" fillId="0" borderId="0" xfId="0" applyNumberFormat="1" applyFont="1" applyAlignment="1">
      <alignment vertical="top"/>
    </xf>
    <xf numFmtId="165" fontId="40" fillId="0" borderId="0" xfId="0" applyNumberFormat="1" applyFont="1" applyAlignment="1">
      <alignment/>
    </xf>
    <xf numFmtId="0" fontId="35" fillId="0" borderId="0" xfId="0" applyFont="1" applyAlignment="1">
      <alignment horizontal="left"/>
    </xf>
    <xf numFmtId="0" fontId="58" fillId="0" borderId="0" xfId="0" applyFont="1" applyAlignment="1">
      <alignment horizontal="left"/>
    </xf>
    <xf numFmtId="0" fontId="8" fillId="0" borderId="13" xfId="0" applyFont="1" applyBorder="1" applyAlignment="1">
      <alignment horizontal="center" vertical="center" wrapText="1"/>
    </xf>
    <xf numFmtId="0" fontId="8" fillId="0" borderId="23" xfId="0" applyFont="1" applyBorder="1" applyAlignment="1">
      <alignment vertical="top" wrapText="1"/>
    </xf>
    <xf numFmtId="0" fontId="7" fillId="0" borderId="23" xfId="0" applyFont="1" applyBorder="1" applyAlignment="1">
      <alignment horizontal="center" vertical="top"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24" xfId="0" applyFont="1" applyBorder="1" applyAlignment="1">
      <alignment horizontal="center" vertical="top" wrapText="1"/>
    </xf>
    <xf numFmtId="10" fontId="7" fillId="0" borderId="24" xfId="0" applyNumberFormat="1" applyFont="1" applyBorder="1" applyAlignment="1">
      <alignment vertical="top" wrapText="1"/>
    </xf>
    <xf numFmtId="0" fontId="7" fillId="0" borderId="25" xfId="0" applyFont="1" applyBorder="1" applyAlignment="1">
      <alignment vertical="top" wrapText="1"/>
    </xf>
    <xf numFmtId="0" fontId="7" fillId="0" borderId="25" xfId="0" applyFont="1" applyBorder="1" applyAlignment="1">
      <alignment horizontal="center" vertical="top" wrapText="1"/>
    </xf>
    <xf numFmtId="10" fontId="7" fillId="0" borderId="25" xfId="0" applyNumberFormat="1" applyFont="1" applyBorder="1" applyAlignment="1">
      <alignment vertical="top" wrapText="1"/>
    </xf>
    <xf numFmtId="0" fontId="7" fillId="0" borderId="28" xfId="0" applyFont="1" applyBorder="1" applyAlignment="1">
      <alignment horizontal="center" vertical="top" wrapText="1"/>
    </xf>
    <xf numFmtId="0" fontId="7" fillId="0" borderId="28" xfId="0" applyFont="1" applyBorder="1" applyAlignment="1">
      <alignment vertical="top" wrapText="1"/>
    </xf>
    <xf numFmtId="43" fontId="7" fillId="0" borderId="24" xfId="42" applyNumberFormat="1" applyFont="1" applyBorder="1" applyAlignment="1">
      <alignment vertical="top" wrapText="1"/>
    </xf>
    <xf numFmtId="43" fontId="7" fillId="0" borderId="25" xfId="42" applyNumberFormat="1" applyFont="1" applyBorder="1" applyAlignment="1">
      <alignment vertical="top" wrapText="1"/>
    </xf>
    <xf numFmtId="0" fontId="7" fillId="0" borderId="24" xfId="0" applyFont="1" applyBorder="1" applyAlignment="1">
      <alignment horizontal="left" wrapText="1"/>
    </xf>
    <xf numFmtId="0" fontId="4" fillId="0" borderId="23" xfId="0" applyFont="1" applyBorder="1" applyAlignment="1">
      <alignment horizontal="center" vertical="top" wrapText="1"/>
    </xf>
    <xf numFmtId="0" fontId="4" fillId="0" borderId="29" xfId="0" applyFont="1" applyBorder="1" applyAlignment="1">
      <alignment horizontal="justify" vertical="top" wrapText="1"/>
    </xf>
    <xf numFmtId="0" fontId="4" fillId="0" borderId="30" xfId="0" applyFont="1" applyBorder="1" applyAlignment="1">
      <alignment horizontal="justify" vertical="top" wrapText="1"/>
    </xf>
    <xf numFmtId="165" fontId="4" fillId="0" borderId="30" xfId="42" applyNumberFormat="1" applyFont="1" applyBorder="1" applyAlignment="1">
      <alignment horizontal="justify" vertical="top" wrapText="1"/>
    </xf>
    <xf numFmtId="0" fontId="4" fillId="0" borderId="24" xfId="0" applyFont="1" applyBorder="1" applyAlignment="1">
      <alignment horizontal="center" vertical="top" wrapText="1"/>
    </xf>
    <xf numFmtId="0" fontId="4" fillId="0" borderId="31" xfId="0" applyFont="1" applyBorder="1" applyAlignment="1">
      <alignment horizontal="justify" vertical="top" wrapText="1"/>
    </xf>
    <xf numFmtId="0" fontId="4" fillId="0" borderId="32" xfId="0" applyFont="1" applyBorder="1" applyAlignment="1">
      <alignment horizontal="justify" vertical="top" wrapText="1"/>
    </xf>
    <xf numFmtId="1" fontId="4" fillId="0" borderId="32" xfId="42" applyNumberFormat="1" applyFont="1" applyBorder="1" applyAlignment="1">
      <alignment horizontal="right" vertical="top" wrapText="1"/>
    </xf>
    <xf numFmtId="165" fontId="4" fillId="0" borderId="32" xfId="42" applyNumberFormat="1" applyFont="1" applyBorder="1" applyAlignment="1">
      <alignment horizontal="justify" vertical="top" wrapText="1"/>
    </xf>
    <xf numFmtId="0" fontId="26" fillId="0" borderId="24" xfId="0" applyFont="1" applyBorder="1" applyAlignment="1">
      <alignment horizontal="center" vertical="top" wrapText="1"/>
    </xf>
    <xf numFmtId="165" fontId="26" fillId="0" borderId="32" xfId="42" applyNumberFormat="1" applyFont="1" applyBorder="1" applyAlignment="1">
      <alignment horizontal="justify" vertical="center" wrapText="1"/>
    </xf>
    <xf numFmtId="165" fontId="7" fillId="0" borderId="32" xfId="42" applyNumberFormat="1" applyFont="1" applyBorder="1" applyAlignment="1">
      <alignment horizontal="justify" vertical="top" wrapText="1"/>
    </xf>
    <xf numFmtId="0" fontId="26" fillId="0" borderId="31" xfId="0" applyFont="1" applyBorder="1" applyAlignment="1">
      <alignment horizontal="justify" vertical="top" wrapText="1"/>
    </xf>
    <xf numFmtId="0" fontId="26" fillId="0" borderId="32" xfId="0" applyFont="1" applyBorder="1" applyAlignment="1">
      <alignment horizontal="justify" vertical="top" wrapText="1"/>
    </xf>
    <xf numFmtId="165" fontId="26" fillId="0" borderId="32" xfId="42" applyNumberFormat="1" applyFont="1" applyBorder="1" applyAlignment="1">
      <alignment horizontal="justify" vertical="top" wrapText="1"/>
    </xf>
    <xf numFmtId="0" fontId="33" fillId="0" borderId="24" xfId="0" applyFont="1" applyBorder="1" applyAlignment="1">
      <alignment horizontal="center" vertical="top" wrapText="1"/>
    </xf>
    <xf numFmtId="0" fontId="33" fillId="0" borderId="31" xfId="0" applyFont="1" applyBorder="1" applyAlignment="1">
      <alignment horizontal="justify" vertical="top" wrapText="1"/>
    </xf>
    <xf numFmtId="0" fontId="33" fillId="0" borderId="32" xfId="0" applyFont="1" applyBorder="1" applyAlignment="1">
      <alignment horizontal="justify" vertical="top" wrapText="1"/>
    </xf>
    <xf numFmtId="165" fontId="33" fillId="0" borderId="32" xfId="42" applyNumberFormat="1" applyFont="1" applyBorder="1" applyAlignment="1">
      <alignment horizontal="justify" vertical="top" wrapText="1"/>
    </xf>
    <xf numFmtId="165" fontId="4" fillId="0" borderId="32" xfId="42" applyNumberFormat="1" applyFont="1" applyBorder="1" applyAlignment="1">
      <alignment horizontal="right" vertical="top" wrapText="1"/>
    </xf>
    <xf numFmtId="165" fontId="33" fillId="0" borderId="24" xfId="42" applyNumberFormat="1" applyFont="1" applyBorder="1" applyAlignment="1">
      <alignment vertical="top" wrapText="1"/>
    </xf>
    <xf numFmtId="165" fontId="4" fillId="0" borderId="24" xfId="42" applyNumberFormat="1" applyFont="1" applyBorder="1" applyAlignment="1" quotePrefix="1">
      <alignment vertical="top" wrapText="1"/>
    </xf>
    <xf numFmtId="0" fontId="4" fillId="0" borderId="25" xfId="0" applyFont="1" applyBorder="1" applyAlignment="1">
      <alignment horizontal="center" vertical="top" wrapText="1"/>
    </xf>
    <xf numFmtId="0" fontId="4" fillId="0" borderId="33" xfId="0" applyFont="1" applyBorder="1" applyAlignment="1">
      <alignment horizontal="justify" vertical="top" wrapText="1"/>
    </xf>
    <xf numFmtId="0" fontId="4" fillId="0" borderId="34" xfId="0" applyFont="1" applyBorder="1" applyAlignment="1">
      <alignment horizontal="justify" vertical="top" wrapText="1"/>
    </xf>
    <xf numFmtId="165" fontId="4" fillId="0" borderId="25" xfId="42" applyNumberFormat="1" applyFont="1" applyBorder="1" applyAlignment="1">
      <alignment vertical="top" wrapText="1"/>
    </xf>
    <xf numFmtId="0" fontId="3" fillId="0" borderId="28" xfId="0" applyFont="1" applyBorder="1" applyAlignment="1">
      <alignment horizontal="center" vertical="top" wrapText="1"/>
    </xf>
    <xf numFmtId="0" fontId="3" fillId="0" borderId="35" xfId="0" applyFont="1" applyBorder="1" applyAlignment="1">
      <alignment horizontal="justify" vertical="top" wrapText="1"/>
    </xf>
    <xf numFmtId="0" fontId="3" fillId="0" borderId="36" xfId="0" applyFont="1" applyBorder="1" applyAlignment="1">
      <alignment horizontal="justify" vertical="top" wrapText="1"/>
    </xf>
    <xf numFmtId="167" fontId="8" fillId="0" borderId="36" xfId="42" applyNumberFormat="1" applyFont="1" applyBorder="1" applyAlignment="1">
      <alignment horizontal="justify" vertical="top" wrapText="1"/>
    </xf>
    <xf numFmtId="167" fontId="7" fillId="0" borderId="32" xfId="42" applyNumberFormat="1" applyFont="1" applyBorder="1" applyAlignment="1">
      <alignment horizontal="justify" vertical="top" wrapText="1"/>
    </xf>
    <xf numFmtId="0" fontId="3" fillId="0" borderId="24" xfId="0" applyFont="1" applyBorder="1" applyAlignment="1">
      <alignment horizontal="center" vertical="top" wrapText="1"/>
    </xf>
    <xf numFmtId="0" fontId="3" fillId="0" borderId="31" xfId="0" applyFont="1" applyBorder="1" applyAlignment="1">
      <alignment horizontal="justify" vertical="top" wrapText="1"/>
    </xf>
    <xf numFmtId="0" fontId="3" fillId="0" borderId="32" xfId="0" applyFont="1" applyBorder="1" applyAlignment="1">
      <alignment horizontal="justify" vertical="top" wrapText="1"/>
    </xf>
    <xf numFmtId="167" fontId="3" fillId="0" borderId="32" xfId="42" applyNumberFormat="1" applyFont="1" applyBorder="1" applyAlignment="1">
      <alignment horizontal="center" vertical="top" wrapText="1"/>
    </xf>
    <xf numFmtId="167" fontId="4" fillId="0" borderId="32" xfId="42" applyNumberFormat="1" applyFont="1" applyBorder="1" applyAlignment="1">
      <alignment horizontal="center" vertical="top" wrapText="1"/>
    </xf>
    <xf numFmtId="165" fontId="7" fillId="0" borderId="32" xfId="42" applyNumberFormat="1" applyFont="1" applyBorder="1" applyAlignment="1">
      <alignment vertical="top" wrapText="1"/>
    </xf>
    <xf numFmtId="167" fontId="7" fillId="0" borderId="34" xfId="42" applyNumberFormat="1" applyFont="1" applyBorder="1" applyAlignment="1">
      <alignment horizontal="justify" vertical="top" wrapText="1"/>
    </xf>
    <xf numFmtId="0" fontId="31" fillId="0" borderId="28" xfId="0" applyFont="1" applyBorder="1" applyAlignment="1">
      <alignment horizontal="center" vertical="top" wrapText="1"/>
    </xf>
    <xf numFmtId="167" fontId="8" fillId="0" borderId="28" xfId="42" applyNumberFormat="1" applyFont="1" applyBorder="1" applyAlignment="1">
      <alignment horizontal="justify" vertical="top" wrapText="1"/>
    </xf>
    <xf numFmtId="167" fontId="8" fillId="0" borderId="32" xfId="42" applyNumberFormat="1" applyFont="1" applyBorder="1" applyAlignment="1">
      <alignment horizontal="justify" vertical="top" wrapText="1"/>
    </xf>
    <xf numFmtId="0" fontId="6" fillId="0" borderId="31" xfId="0" applyFont="1" applyBorder="1" applyAlignment="1">
      <alignment horizontal="justify" vertical="top" wrapText="1"/>
    </xf>
    <xf numFmtId="0" fontId="6" fillId="0" borderId="32" xfId="0" applyFont="1" applyBorder="1" applyAlignment="1">
      <alignment horizontal="justify" vertical="top" wrapText="1"/>
    </xf>
    <xf numFmtId="167" fontId="10" fillId="0" borderId="32" xfId="42" applyNumberFormat="1" applyFont="1" applyBorder="1" applyAlignment="1">
      <alignment horizontal="justify" vertical="top" wrapText="1"/>
    </xf>
    <xf numFmtId="167" fontId="6" fillId="0" borderId="32" xfId="42" applyNumberFormat="1" applyFont="1" applyBorder="1" applyAlignment="1">
      <alignment horizontal="center" vertical="top" wrapText="1"/>
    </xf>
    <xf numFmtId="171" fontId="0" fillId="0" borderId="0" xfId="42" applyNumberFormat="1" applyFont="1" applyAlignment="1">
      <alignment/>
    </xf>
    <xf numFmtId="0" fontId="7" fillId="0" borderId="13" xfId="0" applyFont="1" applyBorder="1" applyAlignment="1">
      <alignment horizontal="center" vertical="center" wrapText="1"/>
    </xf>
    <xf numFmtId="0" fontId="3" fillId="0" borderId="0" xfId="0" applyFont="1" applyAlignment="1">
      <alignment horizontal="center" vertical="top"/>
    </xf>
    <xf numFmtId="165" fontId="24" fillId="0" borderId="0" xfId="42" applyNumberFormat="1" applyFont="1" applyAlignment="1">
      <alignment horizontal="center"/>
    </xf>
    <xf numFmtId="165" fontId="10" fillId="0" borderId="0" xfId="42" applyNumberFormat="1" applyFont="1" applyAlignment="1">
      <alignment horizontal="center"/>
    </xf>
    <xf numFmtId="0" fontId="21" fillId="0" borderId="0" xfId="0" applyFont="1" applyAlignment="1">
      <alignment horizontal="center"/>
    </xf>
    <xf numFmtId="0" fontId="3" fillId="0" borderId="0" xfId="0" applyFont="1" applyAlignment="1">
      <alignment horizontal="left"/>
    </xf>
    <xf numFmtId="0" fontId="26" fillId="0" borderId="31" xfId="0" applyFont="1" applyBorder="1" applyAlignment="1">
      <alignment horizontal="left" vertical="top" wrapText="1"/>
    </xf>
    <xf numFmtId="0" fontId="26" fillId="0" borderId="32" xfId="0" applyFont="1" applyBorder="1" applyAlignment="1">
      <alignment horizontal="left" vertical="top" wrapText="1"/>
    </xf>
    <xf numFmtId="0" fontId="33" fillId="0" borderId="31" xfId="0" applyFont="1" applyBorder="1" applyAlignment="1">
      <alignment horizontal="left" vertical="top" wrapText="1"/>
    </xf>
    <xf numFmtId="0" fontId="33" fillId="0" borderId="32" xfId="0" applyFont="1" applyBorder="1" applyAlignment="1">
      <alignment horizontal="left" vertical="top" wrapText="1"/>
    </xf>
    <xf numFmtId="0" fontId="11" fillId="0" borderId="0" xfId="0" applyFont="1" applyAlignment="1">
      <alignment horizontal="center"/>
    </xf>
    <xf numFmtId="0" fontId="3" fillId="0" borderId="0" xfId="0" applyFont="1" applyAlignment="1">
      <alignment horizontal="left" vertical="center"/>
    </xf>
    <xf numFmtId="0" fontId="29"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9" fillId="0" borderId="0" xfId="0" applyNumberFormat="1" applyFont="1" applyAlignment="1">
      <alignment horizontal="center"/>
    </xf>
    <xf numFmtId="0" fontId="9" fillId="0" borderId="0" xfId="0" applyNumberFormat="1" applyFont="1" applyAlignment="1">
      <alignment horizontal="left"/>
    </xf>
    <xf numFmtId="0" fontId="39" fillId="0" borderId="0" xfId="0" applyFont="1" applyAlignment="1">
      <alignment horizontal="center" vertical="top" wrapText="1"/>
    </xf>
    <xf numFmtId="0" fontId="11" fillId="0" borderId="0" xfId="0" applyNumberFormat="1" applyFont="1" applyAlignment="1">
      <alignment horizontal="center"/>
    </xf>
    <xf numFmtId="0" fontId="4" fillId="0" borderId="0" xfId="0" applyNumberFormat="1" applyFont="1" applyAlignment="1">
      <alignment horizontal="center"/>
    </xf>
    <xf numFmtId="0" fontId="13" fillId="0" borderId="0" xfId="0" applyNumberFormat="1" applyFont="1" applyAlignment="1">
      <alignment horizontal="center"/>
    </xf>
    <xf numFmtId="0" fontId="52" fillId="0" borderId="0" xfId="0" applyFont="1" applyAlignment="1">
      <alignment horizontal="center"/>
    </xf>
    <xf numFmtId="0" fontId="4" fillId="0" borderId="13" xfId="0" applyFont="1" applyBorder="1" applyAlignment="1">
      <alignment horizontal="center" vertical="center" wrapText="1"/>
    </xf>
    <xf numFmtId="0" fontId="4" fillId="0" borderId="13"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165" fontId="24" fillId="0" borderId="0" xfId="42" applyNumberFormat="1" applyFont="1" applyAlignment="1">
      <alignment horizontal="left"/>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3" xfId="0" applyFont="1" applyBorder="1" applyAlignment="1">
      <alignment horizontal="center" vertical="center"/>
    </xf>
    <xf numFmtId="165" fontId="25" fillId="0" borderId="0" xfId="42" applyNumberFormat="1" applyFont="1" applyAlignment="1">
      <alignment horizontal="center"/>
    </xf>
    <xf numFmtId="0" fontId="9" fillId="0" borderId="0" xfId="0" applyFont="1" applyAlignment="1">
      <alignment horizontal="center" vertical="top"/>
    </xf>
    <xf numFmtId="0" fontId="9" fillId="0" borderId="0" xfId="0" applyFont="1" applyAlignment="1">
      <alignment horizontal="left" vertical="top"/>
    </xf>
    <xf numFmtId="0" fontId="3" fillId="0" borderId="0" xfId="0" applyFont="1" applyAlignment="1">
      <alignment horizontal="center" vertical="top" wrapText="1"/>
    </xf>
    <xf numFmtId="0" fontId="24" fillId="0" borderId="0" xfId="0" applyFont="1" applyAlignment="1">
      <alignment horizontal="center"/>
    </xf>
    <xf numFmtId="0" fontId="25" fillId="0" borderId="0" xfId="0" applyFont="1" applyAlignment="1">
      <alignment horizontal="center"/>
    </xf>
    <xf numFmtId="0" fontId="12"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quotePrefix="1">
      <alignment horizontal="left" vertical="top" wrapText="1"/>
    </xf>
    <xf numFmtId="0" fontId="4" fillId="0" borderId="0" xfId="0" applyFont="1" applyBorder="1" applyAlignment="1">
      <alignment horizontal="center" vertical="top" wrapText="1"/>
    </xf>
    <xf numFmtId="0" fontId="4" fillId="0" borderId="20" xfId="0" applyFont="1" applyBorder="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left" vertical="center" wrapText="1"/>
    </xf>
    <xf numFmtId="0" fontId="4" fillId="0" borderId="0" xfId="0" applyFont="1" applyAlignment="1">
      <alignment vertical="top" wrapText="1"/>
    </xf>
    <xf numFmtId="0" fontId="6" fillId="0" borderId="0" xfId="0" applyFont="1" applyAlignment="1">
      <alignment horizontal="justify" wrapText="1"/>
    </xf>
    <xf numFmtId="0" fontId="3" fillId="0" borderId="13" xfId="0" applyFont="1" applyBorder="1" applyAlignment="1">
      <alignment horizontal="center" vertical="center" wrapText="1"/>
    </xf>
    <xf numFmtId="0" fontId="4" fillId="0" borderId="0" xfId="0" applyFont="1" applyAlignment="1">
      <alignment horizontal="left"/>
    </xf>
    <xf numFmtId="0" fontId="4" fillId="0" borderId="18"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Alignment="1">
      <alignment horizontal="left" vertical="top"/>
    </xf>
    <xf numFmtId="0" fontId="13" fillId="0" borderId="0" xfId="0" applyFont="1" applyAlignment="1">
      <alignment horizontal="justify" vertical="top" wrapText="1"/>
    </xf>
    <xf numFmtId="0" fontId="9" fillId="0" borderId="0" xfId="0" applyFont="1" applyAlignment="1">
      <alignment horizontal="left"/>
    </xf>
    <xf numFmtId="0" fontId="53"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justify"/>
    </xf>
    <xf numFmtId="0" fontId="15" fillId="0" borderId="0" xfId="0" applyFont="1" applyAlignment="1">
      <alignment vertical="top"/>
    </xf>
    <xf numFmtId="0" fontId="7" fillId="0" borderId="0" xfId="0" applyFont="1" applyAlignment="1">
      <alignment horizontal="justify"/>
    </xf>
    <xf numFmtId="0" fontId="6" fillId="0" borderId="0" xfId="0" applyFont="1" applyAlignment="1">
      <alignment horizontal="justify"/>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6" fillId="0" borderId="0" xfId="0" applyFont="1" applyAlignment="1">
      <alignment horizontal="justify"/>
    </xf>
    <xf numFmtId="0" fontId="18" fillId="0" borderId="0" xfId="0" applyFont="1" applyAlignment="1">
      <alignment horizontal="center" vertical="top" wrapText="1"/>
    </xf>
    <xf numFmtId="0" fontId="16" fillId="0" borderId="0" xfId="0" applyFont="1" applyAlignment="1">
      <alignment horizontal="center" vertical="top" wrapText="1"/>
    </xf>
    <xf numFmtId="0" fontId="9" fillId="0" borderId="0" xfId="0"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_huynq\Quang%20Huy\BC_Taichinh\Nam%202009\BCTC_Quy\Quy%203\Reports\PPC-BCTC%20Quy%20III%20-%202009%20-%20HS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CTC tom tat"/>
      <sheetName val="CĐKT"/>
      <sheetName val="KQKD"/>
      <sheetName val="LCTT"/>
      <sheetName val="TMBCTC"/>
      <sheetName val="Data1"/>
      <sheetName val="Data2"/>
      <sheetName val="Data3"/>
    </sheetNames>
    <sheetDataSet>
      <sheetData sheetId="2">
        <row r="25">
          <cell r="D25">
            <v>289077488355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97"/>
  <sheetViews>
    <sheetView zoomScale="115" zoomScaleNormal="115" zoomScalePageLayoutView="0" workbookViewId="0" topLeftCell="A38">
      <selection activeCell="E81" sqref="E81"/>
    </sheetView>
  </sheetViews>
  <sheetFormatPr defaultColWidth="9.140625" defaultRowHeight="12.75"/>
  <cols>
    <col min="1" max="1" width="5.7109375" style="54" customWidth="1"/>
    <col min="2" max="2" width="39.7109375" style="0" customWidth="1"/>
    <col min="3" max="3" width="9.421875" style="0" customWidth="1"/>
    <col min="4" max="4" width="21.140625" style="20" customWidth="1"/>
    <col min="5" max="5" width="21.00390625" style="20" customWidth="1"/>
    <col min="6" max="6" width="15.28125" style="0" customWidth="1"/>
    <col min="7" max="7" width="15.57421875" style="0" bestFit="1" customWidth="1"/>
  </cols>
  <sheetData>
    <row r="1" spans="1:5" ht="26.25" customHeight="1">
      <c r="A1" s="351" t="s">
        <v>586</v>
      </c>
      <c r="B1" s="351"/>
      <c r="C1" s="351"/>
      <c r="D1" s="352" t="s">
        <v>232</v>
      </c>
      <c r="E1" s="352"/>
    </row>
    <row r="2" spans="1:5" ht="19.5" customHeight="1">
      <c r="A2" s="353" t="s">
        <v>465</v>
      </c>
      <c r="B2" s="353"/>
      <c r="C2" s="28"/>
      <c r="D2" s="354"/>
      <c r="E2" s="354"/>
    </row>
    <row r="3" spans="1:5" ht="15.75" customHeight="1">
      <c r="A3" s="353" t="s">
        <v>233</v>
      </c>
      <c r="B3" s="353"/>
      <c r="C3" s="28"/>
      <c r="D3" s="3"/>
      <c r="E3" s="3"/>
    </row>
    <row r="4" spans="2:5" ht="20.25" customHeight="1">
      <c r="B4" s="350" t="s">
        <v>234</v>
      </c>
      <c r="C4" s="350"/>
      <c r="D4" s="350"/>
      <c r="E4" s="350"/>
    </row>
    <row r="5" spans="2:5" ht="18.75">
      <c r="B5" s="344" t="str">
        <f>CĐKT!A5</f>
        <v>Quý IV năm 2009</v>
      </c>
      <c r="C5" s="344"/>
      <c r="D5" s="344"/>
      <c r="E5" s="344"/>
    </row>
    <row r="6" spans="2:5" ht="15.75">
      <c r="B6" s="63" t="s">
        <v>235</v>
      </c>
      <c r="C6" s="63"/>
      <c r="D6" s="19"/>
      <c r="E6" s="19"/>
    </row>
    <row r="7" ht="12.75"/>
    <row r="8" spans="1:5" ht="18.75" customHeight="1">
      <c r="A8" s="41" t="s">
        <v>236</v>
      </c>
      <c r="B8" s="64" t="s">
        <v>237</v>
      </c>
      <c r="C8" s="65"/>
      <c r="D8" s="66" t="s">
        <v>704</v>
      </c>
      <c r="E8" s="66" t="s">
        <v>585</v>
      </c>
    </row>
    <row r="9" spans="1:5" ht="5.25" customHeight="1">
      <c r="A9" s="67"/>
      <c r="B9" s="68"/>
      <c r="C9" s="69"/>
      <c r="D9" s="70"/>
      <c r="E9" s="70"/>
    </row>
    <row r="10" spans="1:7" ht="15.75" customHeight="1">
      <c r="A10" s="332" t="s">
        <v>825</v>
      </c>
      <c r="B10" s="321" t="s">
        <v>238</v>
      </c>
      <c r="C10" s="322"/>
      <c r="D10" s="333">
        <f>SUM(D11:D15)</f>
        <v>4738663610791</v>
      </c>
      <c r="E10" s="333">
        <f>SUM(E11:E15)</f>
        <v>5096655673031</v>
      </c>
      <c r="G10" s="24"/>
    </row>
    <row r="11" spans="1:7" ht="15.75" customHeight="1">
      <c r="A11" s="298">
        <v>1</v>
      </c>
      <c r="B11" s="299" t="s">
        <v>239</v>
      </c>
      <c r="C11" s="300"/>
      <c r="D11" s="324">
        <f>CĐKT!E9</f>
        <v>512800801199</v>
      </c>
      <c r="E11" s="324">
        <f>+CĐKT!D9</f>
        <v>1383302959936</v>
      </c>
      <c r="G11" s="24"/>
    </row>
    <row r="12" spans="1:7" ht="15.75" customHeight="1">
      <c r="A12" s="298">
        <v>2</v>
      </c>
      <c r="B12" s="299" t="s">
        <v>240</v>
      </c>
      <c r="C12" s="300"/>
      <c r="D12" s="324">
        <f>CĐKT!E12</f>
        <v>2735647725728</v>
      </c>
      <c r="E12" s="324">
        <f>+CĐKT!D12</f>
        <v>2205000000000</v>
      </c>
      <c r="G12" s="24"/>
    </row>
    <row r="13" spans="1:7" ht="15.75" customHeight="1">
      <c r="A13" s="298">
        <v>3</v>
      </c>
      <c r="B13" s="299" t="s">
        <v>241</v>
      </c>
      <c r="C13" s="300"/>
      <c r="D13" s="324">
        <f>CĐKT!E15</f>
        <v>931920868294</v>
      </c>
      <c r="E13" s="324">
        <f>+CĐKT!D15</f>
        <v>875767355762</v>
      </c>
      <c r="G13" s="24"/>
    </row>
    <row r="14" spans="1:7" ht="15.75" customHeight="1">
      <c r="A14" s="298">
        <v>4</v>
      </c>
      <c r="B14" s="299" t="s">
        <v>242</v>
      </c>
      <c r="C14" s="300"/>
      <c r="D14" s="324">
        <f>CĐKT!E22</f>
        <v>557197978285</v>
      </c>
      <c r="E14" s="324">
        <f>+CĐKT!D22</f>
        <v>601820401413</v>
      </c>
      <c r="G14" s="24"/>
    </row>
    <row r="15" spans="1:7" ht="15.75" customHeight="1">
      <c r="A15" s="298">
        <v>5</v>
      </c>
      <c r="B15" s="299" t="s">
        <v>243</v>
      </c>
      <c r="C15" s="300"/>
      <c r="D15" s="324">
        <f>CĐKT!E25</f>
        <v>1096237285</v>
      </c>
      <c r="E15" s="324">
        <f>+CĐKT!D25</f>
        <v>30764955920</v>
      </c>
      <c r="G15" s="24"/>
    </row>
    <row r="16" spans="1:7" ht="15.75" customHeight="1">
      <c r="A16" s="325" t="s">
        <v>826</v>
      </c>
      <c r="B16" s="326" t="s">
        <v>244</v>
      </c>
      <c r="C16" s="327"/>
      <c r="D16" s="334">
        <f>+D17+D18+D23+D24+D25</f>
        <v>6058645918208</v>
      </c>
      <c r="E16" s="334">
        <f>+E17+E18+E23+E24+E25</f>
        <v>6644524704035</v>
      </c>
      <c r="G16" s="24"/>
    </row>
    <row r="17" spans="1:7" ht="15.75" customHeight="1">
      <c r="A17" s="298">
        <v>1</v>
      </c>
      <c r="B17" s="299" t="s">
        <v>245</v>
      </c>
      <c r="C17" s="300"/>
      <c r="D17" s="324">
        <f>CĐKT!D31</f>
        <v>0</v>
      </c>
      <c r="E17" s="324"/>
      <c r="G17" s="24"/>
    </row>
    <row r="18" spans="1:7" ht="15.75" customHeight="1">
      <c r="A18" s="298">
        <v>2</v>
      </c>
      <c r="B18" s="299" t="s">
        <v>246</v>
      </c>
      <c r="C18" s="300"/>
      <c r="D18" s="324">
        <f>SUM(D19:D22)</f>
        <v>5502035705300</v>
      </c>
      <c r="E18" s="324">
        <f>SUM(E19:E22)</f>
        <v>4452321255082</v>
      </c>
      <c r="G18" s="24"/>
    </row>
    <row r="19" spans="1:7" ht="15.75" customHeight="1">
      <c r="A19" s="298"/>
      <c r="B19" s="335" t="s">
        <v>247</v>
      </c>
      <c r="C19" s="336"/>
      <c r="D19" s="337">
        <f>CĐKT!E39</f>
        <v>5114382198737</v>
      </c>
      <c r="E19" s="337">
        <f>+CĐKT!D39</f>
        <v>4230318936946</v>
      </c>
      <c r="G19" s="24"/>
    </row>
    <row r="20" spans="1:7" ht="15.75" customHeight="1">
      <c r="A20" s="298"/>
      <c r="B20" s="335" t="s">
        <v>248</v>
      </c>
      <c r="C20" s="336"/>
      <c r="D20" s="338">
        <f>CĐKT!E45</f>
        <v>44046635396</v>
      </c>
      <c r="E20" s="338">
        <f>+CĐKT!D45</f>
        <v>38299406924</v>
      </c>
      <c r="G20" s="24"/>
    </row>
    <row r="21" spans="1:7" ht="15.75" customHeight="1">
      <c r="A21" s="298"/>
      <c r="B21" s="335" t="s">
        <v>249</v>
      </c>
      <c r="C21" s="336"/>
      <c r="D21" s="337"/>
      <c r="E21" s="337"/>
      <c r="G21" s="24"/>
    </row>
    <row r="22" spans="1:7" ht="15.75" customHeight="1">
      <c r="A22" s="298"/>
      <c r="B22" s="335" t="s">
        <v>250</v>
      </c>
      <c r="C22" s="336"/>
      <c r="D22" s="337">
        <f>CĐKT!E48</f>
        <v>343606871167</v>
      </c>
      <c r="E22" s="337">
        <f>+CĐKT!D48</f>
        <v>183702911212</v>
      </c>
      <c r="G22" s="24"/>
    </row>
    <row r="23" spans="1:7" ht="15.75" customHeight="1">
      <c r="A23" s="298">
        <v>3</v>
      </c>
      <c r="B23" s="299" t="s">
        <v>251</v>
      </c>
      <c r="C23" s="300"/>
      <c r="D23" s="324"/>
      <c r="E23" s="324"/>
      <c r="G23" s="24"/>
    </row>
    <row r="24" spans="1:7" ht="15.75" customHeight="1">
      <c r="A24" s="298">
        <v>4</v>
      </c>
      <c r="B24" s="299" t="s">
        <v>252</v>
      </c>
      <c r="C24" s="300"/>
      <c r="D24" s="324">
        <f>CĐKT!E52</f>
        <v>239200000000</v>
      </c>
      <c r="E24" s="324">
        <f>+CĐKT!D52</f>
        <v>1869919462500</v>
      </c>
      <c r="G24" s="24"/>
    </row>
    <row r="25" spans="1:7" ht="15.75" customHeight="1">
      <c r="A25" s="316">
        <v>5</v>
      </c>
      <c r="B25" s="317" t="s">
        <v>253</v>
      </c>
      <c r="C25" s="318"/>
      <c r="D25" s="331">
        <f>CĐKT!E57</f>
        <v>317410212908</v>
      </c>
      <c r="E25" s="331">
        <f>+CĐKT!D57</f>
        <v>322283986453</v>
      </c>
      <c r="G25" s="24"/>
    </row>
    <row r="26" spans="1:7" ht="21" customHeight="1">
      <c r="A26" s="163" t="s">
        <v>254</v>
      </c>
      <c r="B26" s="249" t="s">
        <v>255</v>
      </c>
      <c r="C26" s="167"/>
      <c r="D26" s="168">
        <f>D10+D16</f>
        <v>10797309528999</v>
      </c>
      <c r="E26" s="168">
        <f>+E10+E16</f>
        <v>11741180377066</v>
      </c>
      <c r="G26" s="24"/>
    </row>
    <row r="27" spans="1:7" ht="6" customHeight="1">
      <c r="A27" s="74" t="s">
        <v>256</v>
      </c>
      <c r="B27" s="71"/>
      <c r="C27" s="72"/>
      <c r="D27" s="75"/>
      <c r="E27" s="75"/>
      <c r="G27" s="24"/>
    </row>
    <row r="28" spans="1:7" ht="15.75" customHeight="1">
      <c r="A28" s="320" t="s">
        <v>257</v>
      </c>
      <c r="B28" s="321" t="s">
        <v>258</v>
      </c>
      <c r="C28" s="322"/>
      <c r="D28" s="323">
        <f>SUM(D29:D30)</f>
        <v>7361025009262</v>
      </c>
      <c r="E28" s="323">
        <f>SUM(E29:E30)</f>
        <v>7423647943180</v>
      </c>
      <c r="G28" s="24"/>
    </row>
    <row r="29" spans="1:7" ht="15.75" customHeight="1">
      <c r="A29" s="298">
        <v>1</v>
      </c>
      <c r="B29" s="299" t="s">
        <v>259</v>
      </c>
      <c r="C29" s="300"/>
      <c r="D29" s="324">
        <f>CĐKT!E64</f>
        <v>1006054442771</v>
      </c>
      <c r="E29" s="324">
        <f>+CĐKT!D64</f>
        <v>900923085726</v>
      </c>
      <c r="G29" s="24"/>
    </row>
    <row r="30" spans="1:7" ht="15.75" customHeight="1">
      <c r="A30" s="298">
        <v>2</v>
      </c>
      <c r="B30" s="299" t="s">
        <v>260</v>
      </c>
      <c r="C30" s="300"/>
      <c r="D30" s="324">
        <f>CĐKT!E75</f>
        <v>6354970566491</v>
      </c>
      <c r="E30" s="324">
        <f>+CĐKT!D75</f>
        <v>6522724857454</v>
      </c>
      <c r="G30" s="24"/>
    </row>
    <row r="31" spans="1:7" ht="15.75" customHeight="1">
      <c r="A31" s="325" t="s">
        <v>261</v>
      </c>
      <c r="B31" s="326" t="s">
        <v>262</v>
      </c>
      <c r="C31" s="327"/>
      <c r="D31" s="328">
        <f>+D32+D41</f>
        <v>3436284519737</v>
      </c>
      <c r="E31" s="328">
        <f>+E32+E41</f>
        <v>4317532433886</v>
      </c>
      <c r="G31" s="24"/>
    </row>
    <row r="32" spans="1:7" ht="15.75" customHeight="1">
      <c r="A32" s="298">
        <v>1</v>
      </c>
      <c r="B32" s="299" t="s">
        <v>262</v>
      </c>
      <c r="C32" s="300"/>
      <c r="D32" s="324">
        <f>SUM(D33:D40)</f>
        <v>3431985636217</v>
      </c>
      <c r="E32" s="324">
        <f>SUM(E33:E40)</f>
        <v>4314755814191</v>
      </c>
      <c r="G32" s="24"/>
    </row>
    <row r="33" spans="1:7" ht="15.75" customHeight="1">
      <c r="A33" s="298"/>
      <c r="B33" s="299" t="s">
        <v>263</v>
      </c>
      <c r="C33" s="300"/>
      <c r="D33" s="324">
        <f>CĐKT!E85</f>
        <v>3262350000000</v>
      </c>
      <c r="E33" s="324">
        <f>CĐKT!D85</f>
        <v>3262350000000</v>
      </c>
      <c r="G33" s="24"/>
    </row>
    <row r="34" spans="1:7" ht="15.75" customHeight="1">
      <c r="A34" s="298"/>
      <c r="B34" s="299" t="s">
        <v>264</v>
      </c>
      <c r="C34" s="300"/>
      <c r="D34" s="329"/>
      <c r="E34" s="329"/>
      <c r="G34" s="24"/>
    </row>
    <row r="35" spans="1:7" ht="15.75" customHeight="1">
      <c r="A35" s="298"/>
      <c r="B35" s="299" t="s">
        <v>816</v>
      </c>
      <c r="C35" s="300"/>
      <c r="D35" s="305">
        <f>CĐKT!E88</f>
        <v>-65004299580</v>
      </c>
      <c r="E35" s="330">
        <f>+CĐKT!D88</f>
        <v>-65004299580</v>
      </c>
      <c r="G35" s="24"/>
    </row>
    <row r="36" spans="1:7" ht="15.75" customHeight="1">
      <c r="A36" s="298"/>
      <c r="B36" s="299" t="s">
        <v>265</v>
      </c>
      <c r="C36" s="300"/>
      <c r="D36" s="324"/>
      <c r="E36" s="324"/>
      <c r="G36" s="24"/>
    </row>
    <row r="37" spans="1:7" ht="15.75" customHeight="1">
      <c r="A37" s="298"/>
      <c r="B37" s="299" t="s">
        <v>266</v>
      </c>
      <c r="C37" s="300"/>
      <c r="D37" s="324"/>
      <c r="E37" s="324"/>
      <c r="G37" s="24"/>
    </row>
    <row r="38" spans="1:7" ht="15.75" customHeight="1">
      <c r="A38" s="298"/>
      <c r="B38" s="299" t="s">
        <v>267</v>
      </c>
      <c r="C38" s="300"/>
      <c r="D38" s="324">
        <f>CĐKT!E91+CĐKT!E92</f>
        <v>362100000000</v>
      </c>
      <c r="E38" s="324">
        <f>CĐKT!D91+CĐKT!D92</f>
        <v>362100000000</v>
      </c>
      <c r="G38" s="24"/>
    </row>
    <row r="39" spans="1:7" ht="15.75" customHeight="1">
      <c r="A39" s="298"/>
      <c r="B39" s="299" t="s">
        <v>268</v>
      </c>
      <c r="C39" s="300"/>
      <c r="D39" s="329">
        <f>CĐKT!E94</f>
        <v>-127460064203</v>
      </c>
      <c r="E39" s="329">
        <f>CĐKT!D94</f>
        <v>755310113771</v>
      </c>
      <c r="G39" s="24"/>
    </row>
    <row r="40" spans="1:7" ht="15.75" customHeight="1">
      <c r="A40" s="298"/>
      <c r="B40" s="299" t="s">
        <v>269</v>
      </c>
      <c r="C40" s="300"/>
      <c r="D40" s="329"/>
      <c r="E40" s="329"/>
      <c r="G40" s="24"/>
    </row>
    <row r="41" spans="1:7" ht="15.75" customHeight="1">
      <c r="A41" s="298">
        <v>3</v>
      </c>
      <c r="B41" s="299" t="s">
        <v>270</v>
      </c>
      <c r="C41" s="300"/>
      <c r="D41" s="324">
        <f>+D42+D43+D44</f>
        <v>4298883520</v>
      </c>
      <c r="E41" s="324">
        <f>+E42+E43+E44</f>
        <v>2776619695</v>
      </c>
      <c r="G41" s="24"/>
    </row>
    <row r="42" spans="1:7" ht="15.75" customHeight="1">
      <c r="A42" s="298"/>
      <c r="B42" s="299" t="s">
        <v>271</v>
      </c>
      <c r="C42" s="300"/>
      <c r="D42" s="324">
        <f>CĐKT!E97</f>
        <v>4298883520</v>
      </c>
      <c r="E42" s="324">
        <f>+CĐKT!D97</f>
        <v>2776619695</v>
      </c>
      <c r="G42" s="24"/>
    </row>
    <row r="43" spans="1:7" ht="15.75" customHeight="1">
      <c r="A43" s="298"/>
      <c r="B43" s="299" t="s">
        <v>272</v>
      </c>
      <c r="C43" s="300"/>
      <c r="D43" s="324"/>
      <c r="E43" s="324"/>
      <c r="G43" s="24"/>
    </row>
    <row r="44" spans="1:7" ht="15.75" customHeight="1">
      <c r="A44" s="316"/>
      <c r="B44" s="317" t="s">
        <v>273</v>
      </c>
      <c r="C44" s="318"/>
      <c r="D44" s="331"/>
      <c r="E44" s="331"/>
      <c r="G44" s="24"/>
    </row>
    <row r="45" spans="1:7" ht="22.5" customHeight="1">
      <c r="A45" s="163" t="s">
        <v>274</v>
      </c>
      <c r="B45" s="164" t="s">
        <v>275</v>
      </c>
      <c r="C45" s="165"/>
      <c r="D45" s="166">
        <f>+D28+D31</f>
        <v>10797309528999</v>
      </c>
      <c r="E45" s="166">
        <f>+E28+E31</f>
        <v>11741180377066</v>
      </c>
      <c r="G45" s="24"/>
    </row>
    <row r="46" ht="12.75">
      <c r="D46" s="20">
        <f>+D45-D26</f>
        <v>0</v>
      </c>
    </row>
    <row r="47" ht="12.75"/>
    <row r="48" ht="12.75"/>
    <row r="49" ht="12.75"/>
    <row r="50" spans="1:5" ht="15.75">
      <c r="A50"/>
      <c r="B50" s="345" t="s">
        <v>276</v>
      </c>
      <c r="C50" s="345"/>
      <c r="D50" s="345"/>
      <c r="E50" s="345"/>
    </row>
    <row r="51" spans="1:5" ht="12.75" customHeight="1">
      <c r="A51"/>
      <c r="B51" s="4"/>
      <c r="C51" s="4"/>
      <c r="D51" s="5"/>
      <c r="E51" t="s">
        <v>277</v>
      </c>
    </row>
    <row r="52" spans="1:5" ht="15" customHeight="1">
      <c r="A52" s="41" t="s">
        <v>278</v>
      </c>
      <c r="B52" s="64" t="s">
        <v>279</v>
      </c>
      <c r="C52" s="65"/>
      <c r="D52" s="41" t="s">
        <v>280</v>
      </c>
      <c r="E52" s="41" t="s">
        <v>281</v>
      </c>
    </row>
    <row r="53" spans="1:5" ht="15" customHeight="1">
      <c r="A53" s="294">
        <v>1</v>
      </c>
      <c r="B53" s="295" t="s">
        <v>282</v>
      </c>
      <c r="C53" s="296"/>
      <c r="D53" s="297">
        <f>+KQKD!D11</f>
        <v>1057232490543</v>
      </c>
      <c r="E53" s="297">
        <f>+KQKD!F11</f>
        <v>4420949771326</v>
      </c>
    </row>
    <row r="54" spans="1:5" ht="15" customHeight="1">
      <c r="A54" s="298">
        <v>2</v>
      </c>
      <c r="B54" s="299" t="s">
        <v>283</v>
      </c>
      <c r="C54" s="300"/>
      <c r="D54" s="301">
        <v>0</v>
      </c>
      <c r="E54" s="301">
        <v>0</v>
      </c>
    </row>
    <row r="55" spans="1:5" ht="15" customHeight="1">
      <c r="A55" s="298">
        <v>3</v>
      </c>
      <c r="B55" s="299" t="s">
        <v>284</v>
      </c>
      <c r="C55" s="300"/>
      <c r="D55" s="302">
        <f>+D53-D54</f>
        <v>1057232490543</v>
      </c>
      <c r="E55" s="302">
        <f>+E53-E54</f>
        <v>4420949771326</v>
      </c>
    </row>
    <row r="56" spans="1:5" ht="15" customHeight="1">
      <c r="A56" s="298">
        <v>4</v>
      </c>
      <c r="B56" s="299" t="s">
        <v>285</v>
      </c>
      <c r="C56" s="300"/>
      <c r="D56" s="302">
        <f>+KQKD!D14</f>
        <v>705608261143</v>
      </c>
      <c r="E56" s="302">
        <f>+KQKD!F14</f>
        <v>3140538452405</v>
      </c>
    </row>
    <row r="57" spans="1:5" s="77" customFormat="1" ht="15" customHeight="1">
      <c r="A57" s="303">
        <v>5</v>
      </c>
      <c r="B57" s="346" t="s">
        <v>286</v>
      </c>
      <c r="C57" s="347"/>
      <c r="D57" s="304">
        <f>+D55-D56</f>
        <v>351624229400</v>
      </c>
      <c r="E57" s="304">
        <f>+E55-E56</f>
        <v>1280411318921</v>
      </c>
    </row>
    <row r="58" spans="1:5" ht="15" customHeight="1">
      <c r="A58" s="298">
        <v>6</v>
      </c>
      <c r="B58" s="299" t="s">
        <v>287</v>
      </c>
      <c r="C58" s="300"/>
      <c r="D58" s="302">
        <f>+KQKD!D16</f>
        <v>131788310961</v>
      </c>
      <c r="E58" s="302">
        <f>+KQKD!F16</f>
        <v>379645834443</v>
      </c>
    </row>
    <row r="59" spans="1:5" ht="15" customHeight="1">
      <c r="A59" s="298">
        <v>7</v>
      </c>
      <c r="B59" s="299" t="s">
        <v>288</v>
      </c>
      <c r="C59" s="300"/>
      <c r="D59" s="302">
        <f>+KQKD!D17</f>
        <v>574895491880</v>
      </c>
      <c r="E59" s="302">
        <f>+KQKD!F17</f>
        <v>703119346532</v>
      </c>
    </row>
    <row r="60" spans="1:5" ht="15" customHeight="1">
      <c r="A60" s="298">
        <v>8</v>
      </c>
      <c r="B60" s="299" t="s">
        <v>289</v>
      </c>
      <c r="C60" s="300"/>
      <c r="D60" s="301">
        <v>0</v>
      </c>
      <c r="E60" s="301">
        <v>0</v>
      </c>
    </row>
    <row r="61" spans="1:5" ht="15" customHeight="1">
      <c r="A61" s="298">
        <v>9</v>
      </c>
      <c r="B61" s="299" t="s">
        <v>290</v>
      </c>
      <c r="C61" s="300"/>
      <c r="D61" s="305">
        <f>+KQKD!D20</f>
        <v>20053426105</v>
      </c>
      <c r="E61" s="305">
        <f>+KQKD!F20</f>
        <v>72780197968</v>
      </c>
    </row>
    <row r="62" spans="1:5" ht="15" customHeight="1">
      <c r="A62" s="303">
        <v>10</v>
      </c>
      <c r="B62" s="306" t="s">
        <v>291</v>
      </c>
      <c r="C62" s="307"/>
      <c r="D62" s="308">
        <f>+D57+D58-D59-D60-D61</f>
        <v>-111536377624</v>
      </c>
      <c r="E62" s="308">
        <f>+E57+E58-E59-E60-E61</f>
        <v>884157608864</v>
      </c>
    </row>
    <row r="63" spans="1:5" ht="15" customHeight="1">
      <c r="A63" s="298">
        <v>11</v>
      </c>
      <c r="B63" s="299" t="s">
        <v>292</v>
      </c>
      <c r="C63" s="300"/>
      <c r="D63" s="305">
        <f>+KQKD!D22</f>
        <v>3114247478</v>
      </c>
      <c r="E63" s="305">
        <f>+KQKD!F22</f>
        <v>7511452482</v>
      </c>
    </row>
    <row r="64" spans="1:5" ht="15" customHeight="1">
      <c r="A64" s="298">
        <v>12</v>
      </c>
      <c r="B64" s="299" t="s">
        <v>293</v>
      </c>
      <c r="C64" s="300"/>
      <c r="D64" s="305">
        <f>+KQKD!D23</f>
        <v>1906500419</v>
      </c>
      <c r="E64" s="305">
        <f>+KQKD!F23</f>
        <v>6022193422</v>
      </c>
    </row>
    <row r="65" spans="1:5" s="77" customFormat="1" ht="15" customHeight="1">
      <c r="A65" s="303">
        <v>13</v>
      </c>
      <c r="B65" s="306" t="s">
        <v>294</v>
      </c>
      <c r="C65" s="307"/>
      <c r="D65" s="308">
        <f>+D63-D64</f>
        <v>1207747059</v>
      </c>
      <c r="E65" s="308">
        <f>+E63-E64</f>
        <v>1489259060</v>
      </c>
    </row>
    <row r="66" spans="1:5" ht="15" customHeight="1">
      <c r="A66" s="309">
        <v>14</v>
      </c>
      <c r="B66" s="310" t="s">
        <v>295</v>
      </c>
      <c r="C66" s="311"/>
      <c r="D66" s="312">
        <f>+D65+D62</f>
        <v>-110328630565</v>
      </c>
      <c r="E66" s="312">
        <f>+E65+E62</f>
        <v>885646867924</v>
      </c>
    </row>
    <row r="67" spans="1:5" ht="15" customHeight="1">
      <c r="A67" s="298">
        <v>15</v>
      </c>
      <c r="B67" s="299" t="s">
        <v>296</v>
      </c>
      <c r="C67" s="300"/>
      <c r="D67" s="313">
        <f>KQKD!D26</f>
        <v>-29183045407</v>
      </c>
      <c r="E67" s="313">
        <f>KQKD!F26</f>
        <v>1320700303</v>
      </c>
    </row>
    <row r="68" spans="1:5" ht="15" customHeight="1">
      <c r="A68" s="298">
        <v>16</v>
      </c>
      <c r="B68" s="299" t="s">
        <v>297</v>
      </c>
      <c r="C68" s="300"/>
      <c r="D68" s="305">
        <f>+KQKD!D27</f>
        <v>-5444010353</v>
      </c>
      <c r="E68" s="305">
        <f>+KQKD!F27</f>
        <v>-5444010353</v>
      </c>
    </row>
    <row r="69" spans="1:5" ht="15" customHeight="1">
      <c r="A69" s="309">
        <v>17</v>
      </c>
      <c r="B69" s="348" t="s">
        <v>298</v>
      </c>
      <c r="C69" s="349"/>
      <c r="D69" s="314">
        <f>+D66-D67-D68</f>
        <v>-75701574805</v>
      </c>
      <c r="E69" s="314">
        <f>+E66-E67-E68</f>
        <v>889770177974</v>
      </c>
    </row>
    <row r="70" spans="1:5" ht="15" customHeight="1">
      <c r="A70" s="298">
        <v>18</v>
      </c>
      <c r="B70" s="299" t="s">
        <v>299</v>
      </c>
      <c r="C70" s="300"/>
      <c r="D70" s="315"/>
      <c r="E70" s="315"/>
    </row>
    <row r="71" spans="1:5" ht="15" customHeight="1">
      <c r="A71" s="316">
        <v>19</v>
      </c>
      <c r="B71" s="317" t="s">
        <v>300</v>
      </c>
      <c r="C71" s="318"/>
      <c r="D71" s="319"/>
      <c r="E71" s="319"/>
    </row>
    <row r="72" ht="9.75" customHeight="1">
      <c r="A72"/>
    </row>
    <row r="73" spans="1:5" ht="15" customHeight="1">
      <c r="A73" s="277" t="s">
        <v>1257</v>
      </c>
      <c r="B73" s="43"/>
      <c r="C73" s="43"/>
      <c r="D73" s="43"/>
      <c r="E73" s="43"/>
    </row>
    <row r="74" spans="1:5" ht="8.25" customHeight="1">
      <c r="A74" s="278"/>
      <c r="B74" s="43"/>
      <c r="C74" s="43"/>
      <c r="D74" s="43"/>
      <c r="E74" s="43"/>
    </row>
    <row r="75" spans="1:5" ht="31.5">
      <c r="A75" s="279" t="s">
        <v>236</v>
      </c>
      <c r="B75" s="279" t="s">
        <v>326</v>
      </c>
      <c r="C75" s="279" t="s">
        <v>1258</v>
      </c>
      <c r="D75" s="279" t="s">
        <v>1274</v>
      </c>
      <c r="E75" s="279" t="s">
        <v>280</v>
      </c>
    </row>
    <row r="76" spans="1:5" ht="15.75">
      <c r="A76" s="340">
        <v>1</v>
      </c>
      <c r="B76" s="280" t="s">
        <v>1259</v>
      </c>
      <c r="C76" s="281"/>
      <c r="D76" s="282"/>
      <c r="E76" s="282"/>
    </row>
    <row r="77" spans="1:5" ht="15.75">
      <c r="A77" s="340"/>
      <c r="B77" s="283" t="s">
        <v>1260</v>
      </c>
      <c r="C77" s="284" t="s">
        <v>1261</v>
      </c>
      <c r="D77" s="285">
        <v>0.5611255194579651</v>
      </c>
      <c r="E77" s="285">
        <f>E16/E26</f>
        <v>0.5659162444189788</v>
      </c>
    </row>
    <row r="78" spans="1:5" ht="15.75">
      <c r="A78" s="340"/>
      <c r="B78" s="286" t="s">
        <v>1262</v>
      </c>
      <c r="C78" s="287" t="s">
        <v>1261</v>
      </c>
      <c r="D78" s="288">
        <v>0.43887448054203493</v>
      </c>
      <c r="E78" s="288">
        <f>E10/E26</f>
        <v>0.4340837555810212</v>
      </c>
    </row>
    <row r="79" spans="1:5" ht="15.75">
      <c r="A79" s="340">
        <v>2</v>
      </c>
      <c r="B79" s="280" t="s">
        <v>1263</v>
      </c>
      <c r="C79" s="289"/>
      <c r="D79" s="290"/>
      <c r="E79" s="290"/>
    </row>
    <row r="80" spans="1:5" ht="15.75">
      <c r="A80" s="340"/>
      <c r="B80" s="283" t="s">
        <v>1264</v>
      </c>
      <c r="C80" s="284" t="s">
        <v>1261</v>
      </c>
      <c r="D80" s="285">
        <v>0.6817462247879476</v>
      </c>
      <c r="E80" s="285">
        <f>E28/E45</f>
        <v>0.6322744140512977</v>
      </c>
    </row>
    <row r="81" spans="1:5" ht="31.5">
      <c r="A81" s="340"/>
      <c r="B81" s="286" t="s">
        <v>1265</v>
      </c>
      <c r="C81" s="287" t="s">
        <v>1261</v>
      </c>
      <c r="D81" s="288">
        <v>0.3182537752120525</v>
      </c>
      <c r="E81" s="288">
        <f>E31/E45</f>
        <v>0.3677255859487023</v>
      </c>
    </row>
    <row r="82" spans="1:5" ht="15.75">
      <c r="A82" s="340">
        <v>3</v>
      </c>
      <c r="B82" s="280" t="s">
        <v>1266</v>
      </c>
      <c r="C82" s="289"/>
      <c r="D82" s="290"/>
      <c r="E82" s="290"/>
    </row>
    <row r="83" spans="1:5" ht="15.75">
      <c r="A83" s="340"/>
      <c r="B83" s="283" t="s">
        <v>1267</v>
      </c>
      <c r="C83" s="284" t="s">
        <v>1268</v>
      </c>
      <c r="D83" s="291">
        <v>0.5097147623408733</v>
      </c>
      <c r="E83" s="291">
        <f>E11/E29</f>
        <v>1.5354284753634424</v>
      </c>
    </row>
    <row r="84" spans="1:5" ht="15.75">
      <c r="A84" s="340"/>
      <c r="B84" s="286" t="s">
        <v>1269</v>
      </c>
      <c r="C84" s="287" t="s">
        <v>1268</v>
      </c>
      <c r="D84" s="292">
        <v>0.6437505109449544</v>
      </c>
      <c r="E84" s="292">
        <f>E10/E28</f>
        <v>0.6865432886958527</v>
      </c>
    </row>
    <row r="85" spans="1:5" ht="15.75">
      <c r="A85" s="340">
        <v>4</v>
      </c>
      <c r="B85" s="280" t="s">
        <v>1270</v>
      </c>
      <c r="C85" s="289"/>
      <c r="D85" s="290"/>
      <c r="E85" s="290"/>
    </row>
    <row r="86" spans="1:5" ht="33" customHeight="1">
      <c r="A86" s="340"/>
      <c r="B86" s="293" t="s">
        <v>1271</v>
      </c>
      <c r="C86" s="284" t="s">
        <v>1261</v>
      </c>
      <c r="D86" s="285">
        <v>-0.04334903291796177</v>
      </c>
      <c r="E86" s="285">
        <f>E66/E26</f>
        <v>0.07543082036742493</v>
      </c>
    </row>
    <row r="87" spans="1:5" ht="31.5">
      <c r="A87" s="340"/>
      <c r="B87" s="283" t="s">
        <v>1272</v>
      </c>
      <c r="C87" s="284" t="s">
        <v>1261</v>
      </c>
      <c r="D87" s="285">
        <v>-0.05481409067938063</v>
      </c>
      <c r="E87" s="285">
        <f>E69/E55</f>
        <v>0.20126222282483122</v>
      </c>
    </row>
    <row r="88" spans="1:6" ht="31.5">
      <c r="A88" s="340"/>
      <c r="B88" s="286" t="s">
        <v>1273</v>
      </c>
      <c r="C88" s="287" t="s">
        <v>1261</v>
      </c>
      <c r="D88" s="288">
        <v>-0.06192259657453675</v>
      </c>
      <c r="E88" s="288">
        <f>E69/E31</f>
        <v>0.20608303275052905</v>
      </c>
      <c r="F88" s="339"/>
    </row>
    <row r="89" ht="12.75">
      <c r="A89"/>
    </row>
    <row r="90" spans="4:5" ht="15.75">
      <c r="D90" s="343" t="str">
        <f>+CĐKT!D113</f>
        <v>Ngày 19 tháng 01 năm 2010</v>
      </c>
      <c r="E90" s="343"/>
    </row>
    <row r="91" spans="4:5" ht="15.75">
      <c r="D91" s="341" t="s">
        <v>850</v>
      </c>
      <c r="E91" s="341"/>
    </row>
    <row r="92" ht="15.75">
      <c r="E92" s="43"/>
    </row>
    <row r="93" ht="15.75">
      <c r="E93" s="43"/>
    </row>
    <row r="94" ht="15.75">
      <c r="E94" s="43"/>
    </row>
    <row r="95" ht="15.75">
      <c r="E95" s="43"/>
    </row>
    <row r="96" ht="15.75">
      <c r="E96" s="43"/>
    </row>
    <row r="97" spans="4:5" ht="30.75" customHeight="1">
      <c r="D97" s="342" t="s">
        <v>323</v>
      </c>
      <c r="E97" s="342"/>
    </row>
  </sheetData>
  <sheetProtection/>
  <mergeCells count="17">
    <mergeCell ref="B5:E5"/>
    <mergeCell ref="B50:E50"/>
    <mergeCell ref="B57:C57"/>
    <mergeCell ref="B69:C69"/>
    <mergeCell ref="B4:E4"/>
    <mergeCell ref="A1:C1"/>
    <mergeCell ref="D1:E1"/>
    <mergeCell ref="A2:B2"/>
    <mergeCell ref="D2:E2"/>
    <mergeCell ref="A3:B3"/>
    <mergeCell ref="A76:A78"/>
    <mergeCell ref="A79:A81"/>
    <mergeCell ref="A82:A84"/>
    <mergeCell ref="A85:A88"/>
    <mergeCell ref="D91:E91"/>
    <mergeCell ref="D97:E97"/>
    <mergeCell ref="D90:E90"/>
  </mergeCells>
  <printOptions horizontalCentered="1"/>
  <pageMargins left="0.31" right="0.13" top="0.79" bottom="0.34" header="0.5" footer="0.21"/>
  <pageSetup horizontalDpi="300" verticalDpi="300" orientation="portrait" paperSize="9" r:id="rId3"/>
  <headerFooter alignWithMargins="0">
    <oddFooter>&amp;C&amp;P/&amp;N</oddFooter>
  </headerFooter>
  <legacyDrawing r:id="rId2"/>
</worksheet>
</file>

<file path=xl/worksheets/sheet2.xml><?xml version="1.0" encoding="utf-8"?>
<worksheet xmlns="http://schemas.openxmlformats.org/spreadsheetml/2006/main" xmlns:r="http://schemas.openxmlformats.org/officeDocument/2006/relationships">
  <dimension ref="A1:E120"/>
  <sheetViews>
    <sheetView zoomScalePageLayoutView="0" workbookViewId="0" topLeftCell="A102">
      <selection activeCell="D61" sqref="D61"/>
    </sheetView>
  </sheetViews>
  <sheetFormatPr defaultColWidth="6.8515625" defaultRowHeight="12.75"/>
  <cols>
    <col min="1" max="1" width="57.421875" style="30" customWidth="1"/>
    <col min="2" max="3" width="8.140625" style="47" customWidth="1"/>
    <col min="4" max="4" width="26.28125" style="30" customWidth="1"/>
    <col min="5" max="5" width="28.28125" style="30" customWidth="1"/>
    <col min="6" max="16384" width="6.8515625" style="30" customWidth="1"/>
  </cols>
  <sheetData>
    <row r="1" spans="1:5" ht="17.25" customHeight="1">
      <c r="A1" s="40" t="s">
        <v>586</v>
      </c>
      <c r="B1" s="45"/>
      <c r="C1" s="141"/>
      <c r="D1" s="357" t="s">
        <v>864</v>
      </c>
      <c r="E1" s="357"/>
    </row>
    <row r="2" spans="1:5" ht="24" customHeight="1">
      <c r="A2" s="39" t="s">
        <v>329</v>
      </c>
      <c r="B2" s="361"/>
      <c r="C2" s="361"/>
      <c r="D2" s="357"/>
      <c r="E2" s="357"/>
    </row>
    <row r="3" spans="1:5" ht="9" customHeight="1">
      <c r="A3" s="39"/>
      <c r="B3" s="45"/>
      <c r="C3" s="141"/>
      <c r="D3" s="43"/>
      <c r="E3" s="115"/>
    </row>
    <row r="4" spans="1:5" ht="16.5" customHeight="1">
      <c r="A4" s="358" t="s">
        <v>424</v>
      </c>
      <c r="B4" s="358"/>
      <c r="C4" s="358"/>
      <c r="D4" s="358"/>
      <c r="E4" s="358"/>
    </row>
    <row r="5" spans="1:5" ht="15.75" customHeight="1">
      <c r="A5" s="360" t="s">
        <v>1251</v>
      </c>
      <c r="B5" s="360"/>
      <c r="C5" s="360"/>
      <c r="D5" s="360"/>
      <c r="E5" s="360"/>
    </row>
    <row r="6" spans="1:5" ht="6.75" customHeight="1">
      <c r="A6" s="359"/>
      <c r="B6" s="359"/>
      <c r="C6" s="359"/>
      <c r="D6" s="359"/>
      <c r="E6" s="359"/>
    </row>
    <row r="7" spans="1:5" ht="25.5" customHeight="1">
      <c r="A7" s="116" t="s">
        <v>863</v>
      </c>
      <c r="B7" s="117" t="s">
        <v>327</v>
      </c>
      <c r="C7" s="117" t="s">
        <v>330</v>
      </c>
      <c r="D7" s="118" t="s">
        <v>862</v>
      </c>
      <c r="E7" s="118" t="s">
        <v>331</v>
      </c>
    </row>
    <row r="8" spans="1:5" s="120" customFormat="1" ht="14.25">
      <c r="A8" s="130" t="s">
        <v>332</v>
      </c>
      <c r="B8" s="135">
        <v>100</v>
      </c>
      <c r="C8" s="135"/>
      <c r="D8" s="262">
        <f>+D9+D12+D15+D22+D25</f>
        <v>5096655673031</v>
      </c>
      <c r="E8" s="262">
        <f>+E9+E12+E15+E22+E25</f>
        <v>4738663610791</v>
      </c>
    </row>
    <row r="9" spans="1:5" ht="14.25">
      <c r="A9" s="131" t="s">
        <v>333</v>
      </c>
      <c r="B9" s="136">
        <v>110</v>
      </c>
      <c r="C9" s="136"/>
      <c r="D9" s="263">
        <f>D10+D11</f>
        <v>1383302959936</v>
      </c>
      <c r="E9" s="263">
        <f>E10+E11</f>
        <v>512800801199</v>
      </c>
    </row>
    <row r="10" spans="1:5" ht="15">
      <c r="A10" s="132" t="s">
        <v>334</v>
      </c>
      <c r="B10" s="137">
        <v>111</v>
      </c>
      <c r="C10" s="137" t="s">
        <v>731</v>
      </c>
      <c r="D10" s="133">
        <f>Data1!E5</f>
        <v>24102959936</v>
      </c>
      <c r="E10" s="133">
        <f>Data1!F5</f>
        <v>32800801199</v>
      </c>
    </row>
    <row r="11" spans="1:5" ht="15">
      <c r="A11" s="132" t="s">
        <v>335</v>
      </c>
      <c r="B11" s="137">
        <v>112</v>
      </c>
      <c r="C11" s="137"/>
      <c r="D11" s="133">
        <f>Data1!E6</f>
        <v>1359200000000</v>
      </c>
      <c r="E11" s="133">
        <f>Data1!F6</f>
        <v>480000000000</v>
      </c>
    </row>
    <row r="12" spans="1:5" ht="14.25">
      <c r="A12" s="131" t="s">
        <v>336</v>
      </c>
      <c r="B12" s="136">
        <v>120</v>
      </c>
      <c r="C12" s="136" t="s">
        <v>732</v>
      </c>
      <c r="D12" s="263">
        <f>D13+D14</f>
        <v>2205000000000</v>
      </c>
      <c r="E12" s="263">
        <f>E13+E14</f>
        <v>2735647725728</v>
      </c>
    </row>
    <row r="13" spans="1:5" ht="15">
      <c r="A13" s="132" t="s">
        <v>337</v>
      </c>
      <c r="B13" s="137">
        <v>121</v>
      </c>
      <c r="C13" s="137"/>
      <c r="D13" s="133">
        <f>Data1!E8</f>
        <v>2205000000000</v>
      </c>
      <c r="E13" s="133">
        <f>Data1!F8</f>
        <v>2755000000000</v>
      </c>
    </row>
    <row r="14" spans="1:5" ht="15">
      <c r="A14" s="132" t="s">
        <v>338</v>
      </c>
      <c r="B14" s="137">
        <v>129</v>
      </c>
      <c r="C14" s="137"/>
      <c r="D14" s="133">
        <f>Data1!E9</f>
        <v>0</v>
      </c>
      <c r="E14" s="133">
        <f>Data1!F9</f>
        <v>-19352274272</v>
      </c>
    </row>
    <row r="15" spans="1:5" ht="14.25">
      <c r="A15" s="131" t="s">
        <v>339</v>
      </c>
      <c r="B15" s="136">
        <v>130</v>
      </c>
      <c r="C15" s="136"/>
      <c r="D15" s="263">
        <f>SUM(D16:D21)</f>
        <v>875767355762</v>
      </c>
      <c r="E15" s="263">
        <f>SUM(E16:E21)</f>
        <v>931920868294</v>
      </c>
    </row>
    <row r="16" spans="1:5" ht="15">
      <c r="A16" s="132" t="s">
        <v>340</v>
      </c>
      <c r="B16" s="137">
        <v>131</v>
      </c>
      <c r="C16" s="137"/>
      <c r="D16" s="133">
        <f>Data1!E11</f>
        <v>867117307022</v>
      </c>
      <c r="E16" s="133">
        <f>Data1!F11</f>
        <v>915396364260</v>
      </c>
    </row>
    <row r="17" spans="1:5" ht="15">
      <c r="A17" s="132" t="s">
        <v>341</v>
      </c>
      <c r="B17" s="137">
        <v>132</v>
      </c>
      <c r="C17" s="137"/>
      <c r="D17" s="133">
        <f>Data1!E12</f>
        <v>8617023201</v>
      </c>
      <c r="E17" s="133">
        <f>Data1!F12</f>
        <v>15962439677</v>
      </c>
    </row>
    <row r="18" spans="1:5" ht="15">
      <c r="A18" s="132" t="s">
        <v>342</v>
      </c>
      <c r="B18" s="137">
        <v>133</v>
      </c>
      <c r="C18" s="137"/>
      <c r="D18" s="133">
        <f>Data1!E13</f>
        <v>0</v>
      </c>
      <c r="E18" s="133">
        <f>Data1!F13</f>
        <v>0</v>
      </c>
    </row>
    <row r="19" spans="1:5" ht="15">
      <c r="A19" s="132" t="s">
        <v>343</v>
      </c>
      <c r="B19" s="137">
        <v>134</v>
      </c>
      <c r="C19" s="137"/>
      <c r="D19" s="133">
        <f>Data1!E14</f>
        <v>0</v>
      </c>
      <c r="E19" s="133">
        <f>Data1!F14</f>
        <v>0</v>
      </c>
    </row>
    <row r="20" spans="1:5" ht="15">
      <c r="A20" s="132" t="s">
        <v>344</v>
      </c>
      <c r="B20" s="137">
        <v>135</v>
      </c>
      <c r="C20" s="137" t="s">
        <v>733</v>
      </c>
      <c r="D20" s="133">
        <f>Data1!E15</f>
        <v>33025539</v>
      </c>
      <c r="E20" s="133">
        <f>Data1!F15</f>
        <v>562064357</v>
      </c>
    </row>
    <row r="21" spans="1:5" ht="15">
      <c r="A21" s="132" t="s">
        <v>345</v>
      </c>
      <c r="B21" s="137">
        <v>139</v>
      </c>
      <c r="C21" s="137"/>
      <c r="D21" s="133">
        <f>Data1!E16</f>
        <v>0</v>
      </c>
      <c r="E21" s="133">
        <f>Data1!F16</f>
        <v>0</v>
      </c>
    </row>
    <row r="22" spans="1:5" ht="14.25">
      <c r="A22" s="131" t="s">
        <v>346</v>
      </c>
      <c r="B22" s="136">
        <v>140</v>
      </c>
      <c r="C22" s="136"/>
      <c r="D22" s="263">
        <f>SUM(D23:D24)</f>
        <v>601820401413</v>
      </c>
      <c r="E22" s="263">
        <f>SUM(E23:E24)</f>
        <v>557197978285</v>
      </c>
    </row>
    <row r="23" spans="1:5" ht="15">
      <c r="A23" s="132" t="s">
        <v>347</v>
      </c>
      <c r="B23" s="137">
        <v>141</v>
      </c>
      <c r="C23" s="137" t="s">
        <v>734</v>
      </c>
      <c r="D23" s="133">
        <f>Data1!E18</f>
        <v>719652863777</v>
      </c>
      <c r="E23" s="133">
        <f>Data1!F18</f>
        <v>652854399236</v>
      </c>
    </row>
    <row r="24" spans="1:5" ht="15">
      <c r="A24" s="132" t="s">
        <v>348</v>
      </c>
      <c r="B24" s="137">
        <v>149</v>
      </c>
      <c r="C24" s="137"/>
      <c r="D24" s="133">
        <f>Data1!E19</f>
        <v>-117832462364</v>
      </c>
      <c r="E24" s="133">
        <f>Data1!F19</f>
        <v>-95656420951</v>
      </c>
    </row>
    <row r="25" spans="1:5" ht="14.25">
      <c r="A25" s="131" t="s">
        <v>349</v>
      </c>
      <c r="B25" s="136">
        <v>150</v>
      </c>
      <c r="C25" s="136"/>
      <c r="D25" s="263">
        <f>SUM(D26:D29)</f>
        <v>30764955920</v>
      </c>
      <c r="E25" s="263">
        <f>SUM(E26:E29)</f>
        <v>1096237285</v>
      </c>
    </row>
    <row r="26" spans="1:5" ht="15">
      <c r="A26" s="132" t="s">
        <v>350</v>
      </c>
      <c r="B26" s="137">
        <v>151</v>
      </c>
      <c r="C26" s="137"/>
      <c r="D26" s="133">
        <f>Data1!E21</f>
        <v>0</v>
      </c>
      <c r="E26" s="133">
        <f>Data1!F21</f>
        <v>0</v>
      </c>
    </row>
    <row r="27" spans="1:5" ht="15">
      <c r="A27" s="132" t="s">
        <v>351</v>
      </c>
      <c r="B27" s="137">
        <v>152</v>
      </c>
      <c r="C27" s="137"/>
      <c r="D27" s="133">
        <f>Data1!E22</f>
        <v>0</v>
      </c>
      <c r="E27" s="133">
        <f>Data1!F22</f>
        <v>0</v>
      </c>
    </row>
    <row r="28" spans="1:5" ht="15">
      <c r="A28" s="132" t="s">
        <v>352</v>
      </c>
      <c r="B28" s="137">
        <v>154</v>
      </c>
      <c r="C28" s="137" t="s">
        <v>735</v>
      </c>
      <c r="D28" s="133">
        <f>Data1!E23</f>
        <v>29183045407</v>
      </c>
      <c r="E28" s="133">
        <f>Data1!F23</f>
        <v>431668061</v>
      </c>
    </row>
    <row r="29" spans="1:5" ht="15">
      <c r="A29" s="132" t="s">
        <v>353</v>
      </c>
      <c r="B29" s="137">
        <v>158</v>
      </c>
      <c r="C29" s="137"/>
      <c r="D29" s="133">
        <f>Data1!E24</f>
        <v>1581910513</v>
      </c>
      <c r="E29" s="133">
        <f>Data1!F24</f>
        <v>664569224</v>
      </c>
    </row>
    <row r="30" spans="1:5" s="120" customFormat="1" ht="14.25">
      <c r="A30" s="131" t="s">
        <v>354</v>
      </c>
      <c r="B30" s="136">
        <v>200</v>
      </c>
      <c r="C30" s="136"/>
      <c r="D30" s="263">
        <f>+D31+D38+D49+D52+D57</f>
        <v>6644524704035</v>
      </c>
      <c r="E30" s="263">
        <f>+E31+E38+E49+E52+E57</f>
        <v>6058645918208</v>
      </c>
    </row>
    <row r="31" spans="1:5" ht="14.25">
      <c r="A31" s="131" t="s">
        <v>355</v>
      </c>
      <c r="B31" s="136">
        <v>210</v>
      </c>
      <c r="C31" s="136"/>
      <c r="D31" s="263">
        <f>+D32+D33+D34+D35+D37</f>
        <v>0</v>
      </c>
      <c r="E31" s="263">
        <f>+E32+E33+E34+E35+E37</f>
        <v>0</v>
      </c>
    </row>
    <row r="32" spans="1:5" ht="15">
      <c r="A32" s="132" t="s">
        <v>356</v>
      </c>
      <c r="B32" s="137">
        <v>211</v>
      </c>
      <c r="C32" s="137"/>
      <c r="D32" s="133">
        <f>Data1!E27</f>
        <v>0</v>
      </c>
      <c r="E32" s="133">
        <f>Data1!F27</f>
        <v>0</v>
      </c>
    </row>
    <row r="33" spans="1:5" ht="15">
      <c r="A33" s="132" t="s">
        <v>357</v>
      </c>
      <c r="B33" s="137">
        <v>212</v>
      </c>
      <c r="C33" s="137"/>
      <c r="D33" s="133">
        <f>Data1!E28</f>
        <v>0</v>
      </c>
      <c r="E33" s="133">
        <f>Data1!F28</f>
        <v>0</v>
      </c>
    </row>
    <row r="34" spans="1:5" ht="15">
      <c r="A34" s="132" t="s">
        <v>358</v>
      </c>
      <c r="B34" s="137">
        <v>213</v>
      </c>
      <c r="C34" s="137" t="s">
        <v>736</v>
      </c>
      <c r="D34" s="133">
        <f>Data1!E29</f>
        <v>0</v>
      </c>
      <c r="E34" s="133">
        <f>Data1!F29</f>
        <v>0</v>
      </c>
    </row>
    <row r="35" spans="1:5" ht="15">
      <c r="A35" s="134" t="s">
        <v>359</v>
      </c>
      <c r="B35" s="138">
        <v>218</v>
      </c>
      <c r="C35" s="138" t="s">
        <v>737</v>
      </c>
      <c r="D35" s="133">
        <f>Data1!E30</f>
        <v>0</v>
      </c>
      <c r="E35" s="133">
        <f>Data1!F30</f>
        <v>0</v>
      </c>
    </row>
    <row r="36" spans="1:5" ht="25.5">
      <c r="A36" s="253" t="s">
        <v>863</v>
      </c>
      <c r="B36" s="254" t="s">
        <v>327</v>
      </c>
      <c r="C36" s="254" t="s">
        <v>330</v>
      </c>
      <c r="D36" s="255" t="s">
        <v>761</v>
      </c>
      <c r="E36" s="255" t="s">
        <v>331</v>
      </c>
    </row>
    <row r="37" spans="1:5" ht="15">
      <c r="A37" s="139" t="s">
        <v>360</v>
      </c>
      <c r="B37" s="142">
        <v>219</v>
      </c>
      <c r="C37" s="142"/>
      <c r="D37" s="264">
        <v>0</v>
      </c>
      <c r="E37" s="264"/>
    </row>
    <row r="38" spans="1:5" ht="14.25">
      <c r="A38" s="131" t="s">
        <v>361</v>
      </c>
      <c r="B38" s="136">
        <v>220</v>
      </c>
      <c r="C38" s="136"/>
      <c r="D38" s="263">
        <f>+D39+D42+D45+D48</f>
        <v>4452321255082</v>
      </c>
      <c r="E38" s="263">
        <f>+E39+E42+E45+E48</f>
        <v>5502035705300</v>
      </c>
    </row>
    <row r="39" spans="1:5" ht="15">
      <c r="A39" s="132" t="s">
        <v>362</v>
      </c>
      <c r="B39" s="137">
        <v>221</v>
      </c>
      <c r="C39" s="137" t="s">
        <v>738</v>
      </c>
      <c r="D39" s="133">
        <f>+D40+D41</f>
        <v>4230318936946</v>
      </c>
      <c r="E39" s="133">
        <f>+E40+E41</f>
        <v>5114382198737</v>
      </c>
    </row>
    <row r="40" spans="1:5" ht="15">
      <c r="A40" s="132" t="s">
        <v>363</v>
      </c>
      <c r="B40" s="137">
        <v>222</v>
      </c>
      <c r="C40" s="137"/>
      <c r="D40" s="133">
        <f>Data1!E34</f>
        <v>13266503453950</v>
      </c>
      <c r="E40" s="133">
        <f>Data1!F34</f>
        <v>13255619563184</v>
      </c>
    </row>
    <row r="41" spans="1:5" ht="15">
      <c r="A41" s="132" t="s">
        <v>364</v>
      </c>
      <c r="B41" s="137">
        <v>223</v>
      </c>
      <c r="C41" s="137"/>
      <c r="D41" s="133">
        <f>Data1!E35</f>
        <v>-9036184517004</v>
      </c>
      <c r="E41" s="133">
        <f>Data1!F35</f>
        <v>-8141237364447</v>
      </c>
    </row>
    <row r="42" spans="1:5" ht="15">
      <c r="A42" s="132" t="s">
        <v>365</v>
      </c>
      <c r="B42" s="137">
        <v>224</v>
      </c>
      <c r="C42" s="137" t="s">
        <v>739</v>
      </c>
      <c r="D42" s="133">
        <v>0</v>
      </c>
      <c r="E42" s="133">
        <v>0</v>
      </c>
    </row>
    <row r="43" spans="1:5" ht="15">
      <c r="A43" s="132" t="s">
        <v>363</v>
      </c>
      <c r="B43" s="137">
        <v>225</v>
      </c>
      <c r="C43" s="137"/>
      <c r="D43" s="133">
        <f>Data1!E37</f>
        <v>0</v>
      </c>
      <c r="E43" s="133">
        <f>Data1!F37</f>
        <v>0</v>
      </c>
    </row>
    <row r="44" spans="1:5" ht="15">
      <c r="A44" s="132" t="s">
        <v>364</v>
      </c>
      <c r="B44" s="137">
        <v>226</v>
      </c>
      <c r="C44" s="137"/>
      <c r="D44" s="133">
        <f>Data1!E38</f>
        <v>0</v>
      </c>
      <c r="E44" s="133">
        <f>Data1!F38</f>
        <v>0</v>
      </c>
    </row>
    <row r="45" spans="1:5" ht="15">
      <c r="A45" s="132" t="s">
        <v>366</v>
      </c>
      <c r="B45" s="137">
        <v>227</v>
      </c>
      <c r="C45" s="137" t="s">
        <v>428</v>
      </c>
      <c r="D45" s="133">
        <f>+D46+D47</f>
        <v>38299406924</v>
      </c>
      <c r="E45" s="133">
        <f>+E46+E47</f>
        <v>44046635396</v>
      </c>
    </row>
    <row r="46" spans="1:5" ht="15">
      <c r="A46" s="132" t="s">
        <v>363</v>
      </c>
      <c r="B46" s="137">
        <v>228</v>
      </c>
      <c r="C46" s="137"/>
      <c r="D46" s="133">
        <f>Data1!E40</f>
        <v>57274433766</v>
      </c>
      <c r="E46" s="133">
        <f>Data1!F40</f>
        <v>57274433766</v>
      </c>
    </row>
    <row r="47" spans="1:5" ht="15">
      <c r="A47" s="132" t="s">
        <v>364</v>
      </c>
      <c r="B47" s="137">
        <v>229</v>
      </c>
      <c r="C47" s="137"/>
      <c r="D47" s="133">
        <f>Data1!E41</f>
        <v>-18975026842</v>
      </c>
      <c r="E47" s="133">
        <f>Data1!F41</f>
        <v>-13227798370</v>
      </c>
    </row>
    <row r="48" spans="1:5" ht="15">
      <c r="A48" s="132" t="s">
        <v>367</v>
      </c>
      <c r="B48" s="137">
        <v>230</v>
      </c>
      <c r="C48" s="137" t="s">
        <v>429</v>
      </c>
      <c r="D48" s="133">
        <f>Data1!E42</f>
        <v>183702911212</v>
      </c>
      <c r="E48" s="133">
        <f>Data1!F42</f>
        <v>343606871167</v>
      </c>
    </row>
    <row r="49" spans="1:5" ht="14.25">
      <c r="A49" s="131" t="s">
        <v>368</v>
      </c>
      <c r="B49" s="136">
        <v>240</v>
      </c>
      <c r="C49" s="136" t="s">
        <v>430</v>
      </c>
      <c r="D49" s="263">
        <v>0</v>
      </c>
      <c r="E49" s="263">
        <v>0</v>
      </c>
    </row>
    <row r="50" spans="1:5" ht="15">
      <c r="A50" s="132" t="s">
        <v>363</v>
      </c>
      <c r="B50" s="137">
        <v>241</v>
      </c>
      <c r="C50" s="137"/>
      <c r="D50" s="133">
        <v>0</v>
      </c>
      <c r="E50" s="133">
        <v>0</v>
      </c>
    </row>
    <row r="51" spans="1:5" ht="15">
      <c r="A51" s="132" t="s">
        <v>364</v>
      </c>
      <c r="B51" s="137">
        <v>242</v>
      </c>
      <c r="C51" s="137"/>
      <c r="D51" s="133">
        <v>0</v>
      </c>
      <c r="E51" s="133">
        <v>0</v>
      </c>
    </row>
    <row r="52" spans="1:5" ht="14.25">
      <c r="A52" s="131" t="s">
        <v>369</v>
      </c>
      <c r="B52" s="136">
        <v>250</v>
      </c>
      <c r="C52" s="136"/>
      <c r="D52" s="263">
        <f>SUM(D53:D56)</f>
        <v>1869919462500</v>
      </c>
      <c r="E52" s="263">
        <f>SUM(E53:E56)</f>
        <v>239200000000</v>
      </c>
    </row>
    <row r="53" spans="1:5" ht="15">
      <c r="A53" s="132" t="s">
        <v>370</v>
      </c>
      <c r="B53" s="137">
        <v>251</v>
      </c>
      <c r="C53" s="137"/>
      <c r="D53" s="133">
        <v>0</v>
      </c>
      <c r="E53" s="133">
        <v>0</v>
      </c>
    </row>
    <row r="54" spans="1:5" ht="15">
      <c r="A54" s="132" t="s">
        <v>371</v>
      </c>
      <c r="B54" s="137">
        <v>252</v>
      </c>
      <c r="C54" s="137"/>
      <c r="D54" s="133">
        <v>0</v>
      </c>
      <c r="E54" s="133">
        <v>0</v>
      </c>
    </row>
    <row r="55" spans="1:5" ht="15">
      <c r="A55" s="132" t="s">
        <v>372</v>
      </c>
      <c r="B55" s="137">
        <v>258</v>
      </c>
      <c r="C55" s="137" t="s">
        <v>431</v>
      </c>
      <c r="D55" s="133">
        <f>Data1!E49</f>
        <v>1907707462500</v>
      </c>
      <c r="E55" s="133">
        <f>Data1!F49</f>
        <v>278998000000</v>
      </c>
    </row>
    <row r="56" spans="1:5" ht="15">
      <c r="A56" s="132" t="s">
        <v>373</v>
      </c>
      <c r="B56" s="137">
        <v>259</v>
      </c>
      <c r="C56" s="137"/>
      <c r="D56" s="133">
        <f>Data1!E50</f>
        <v>-37788000000</v>
      </c>
      <c r="E56" s="133">
        <f>Data1!F50</f>
        <v>-39798000000</v>
      </c>
    </row>
    <row r="57" spans="1:5" ht="14.25">
      <c r="A57" s="131" t="s">
        <v>374</v>
      </c>
      <c r="B57" s="136">
        <v>260</v>
      </c>
      <c r="C57" s="136"/>
      <c r="D57" s="263">
        <f>+D58+D59</f>
        <v>322283986453</v>
      </c>
      <c r="E57" s="263">
        <f>+E58+E59</f>
        <v>317410212908</v>
      </c>
    </row>
    <row r="58" spans="1:5" ht="15">
      <c r="A58" s="132" t="s">
        <v>375</v>
      </c>
      <c r="B58" s="137">
        <v>261</v>
      </c>
      <c r="C58" s="137" t="s">
        <v>432</v>
      </c>
      <c r="D58" s="133">
        <f>Data1!E52</f>
        <v>1130931336</v>
      </c>
      <c r="E58" s="133">
        <f>Data1!F52</f>
        <v>1701168144</v>
      </c>
    </row>
    <row r="59" spans="1:5" ht="15">
      <c r="A59" s="132" t="s">
        <v>376</v>
      </c>
      <c r="B59" s="137">
        <v>262</v>
      </c>
      <c r="C59" s="137" t="s">
        <v>433</v>
      </c>
      <c r="D59" s="133">
        <f>Data1!E53</f>
        <v>321153055117</v>
      </c>
      <c r="E59" s="133">
        <f>Data1!F53</f>
        <v>315709044764</v>
      </c>
    </row>
    <row r="60" spans="1:5" ht="15">
      <c r="A60" s="134" t="s">
        <v>377</v>
      </c>
      <c r="B60" s="138">
        <v>268</v>
      </c>
      <c r="C60" s="138"/>
      <c r="D60" s="265">
        <f>Data1!E54</f>
        <v>0</v>
      </c>
      <c r="E60" s="265">
        <f>Data1!F54</f>
        <v>0</v>
      </c>
    </row>
    <row r="61" spans="1:5" ht="14.25">
      <c r="A61" s="157" t="s">
        <v>425</v>
      </c>
      <c r="B61" s="157">
        <v>270</v>
      </c>
      <c r="C61" s="157"/>
      <c r="D61" s="266">
        <f>+D30+D8</f>
        <v>11741180377066</v>
      </c>
      <c r="E61" s="266">
        <f>+E30+E8</f>
        <v>10797309528999</v>
      </c>
    </row>
    <row r="62" spans="1:5" ht="25.5">
      <c r="A62" s="253" t="s">
        <v>378</v>
      </c>
      <c r="B62" s="254" t="s">
        <v>330</v>
      </c>
      <c r="C62" s="255" t="s">
        <v>327</v>
      </c>
      <c r="D62" s="267" t="s">
        <v>761</v>
      </c>
      <c r="E62" s="267" t="s">
        <v>331</v>
      </c>
    </row>
    <row r="63" spans="1:5" ht="14.25">
      <c r="A63" s="130" t="s">
        <v>379</v>
      </c>
      <c r="B63" s="135">
        <v>300</v>
      </c>
      <c r="C63" s="135"/>
      <c r="D63" s="262">
        <f>+D64+D75</f>
        <v>7423647943180</v>
      </c>
      <c r="E63" s="262">
        <f>+E64+E75</f>
        <v>7361025009262</v>
      </c>
    </row>
    <row r="64" spans="1:5" ht="14.25">
      <c r="A64" s="131" t="s">
        <v>380</v>
      </c>
      <c r="B64" s="136">
        <v>310</v>
      </c>
      <c r="C64" s="136"/>
      <c r="D64" s="263">
        <f>SUM(D65:D74)</f>
        <v>900923085726</v>
      </c>
      <c r="E64" s="263">
        <f>SUM(E65:E74)</f>
        <v>1006054442771</v>
      </c>
    </row>
    <row r="65" spans="1:5" ht="15">
      <c r="A65" s="132" t="s">
        <v>381</v>
      </c>
      <c r="B65" s="137">
        <v>311</v>
      </c>
      <c r="C65" s="137" t="s">
        <v>434</v>
      </c>
      <c r="D65" s="133">
        <f>Data1!E58</f>
        <v>372648174393</v>
      </c>
      <c r="E65" s="133">
        <f>Data1!F58</f>
        <v>343423050999</v>
      </c>
    </row>
    <row r="66" spans="1:5" ht="15">
      <c r="A66" s="132" t="s">
        <v>382</v>
      </c>
      <c r="B66" s="137">
        <v>312</v>
      </c>
      <c r="C66" s="137"/>
      <c r="D66" s="133">
        <f>Data1!E59</f>
        <v>151013716396</v>
      </c>
      <c r="E66" s="133">
        <f>Data1!F59</f>
        <v>133258170464</v>
      </c>
    </row>
    <row r="67" spans="1:5" ht="15">
      <c r="A67" s="132" t="s">
        <v>383</v>
      </c>
      <c r="B67" s="137">
        <v>313</v>
      </c>
      <c r="C67" s="137"/>
      <c r="D67" s="133">
        <f>Data1!E60</f>
        <v>36713165</v>
      </c>
      <c r="E67" s="133">
        <f>Data1!F60</f>
        <v>496797970</v>
      </c>
    </row>
    <row r="68" spans="1:5" ht="15">
      <c r="A68" s="132" t="s">
        <v>384</v>
      </c>
      <c r="B68" s="137">
        <v>315</v>
      </c>
      <c r="C68" s="137" t="s">
        <v>435</v>
      </c>
      <c r="D68" s="133">
        <f>Data1!E61</f>
        <v>17858675499</v>
      </c>
      <c r="E68" s="133">
        <f>Data1!F61</f>
        <v>24005036499</v>
      </c>
    </row>
    <row r="69" spans="1:5" ht="15">
      <c r="A69" s="132" t="s">
        <v>385</v>
      </c>
      <c r="B69" s="137">
        <v>315</v>
      </c>
      <c r="C69" s="137"/>
      <c r="D69" s="133">
        <f>Data1!E62</f>
        <v>41233379796</v>
      </c>
      <c r="E69" s="133">
        <f>Data1!F62</f>
        <v>14313944154</v>
      </c>
    </row>
    <row r="70" spans="1:5" ht="15">
      <c r="A70" s="132" t="s">
        <v>386</v>
      </c>
      <c r="B70" s="137">
        <v>316</v>
      </c>
      <c r="C70" s="137" t="s">
        <v>436</v>
      </c>
      <c r="D70" s="133">
        <f>Data1!E63</f>
        <v>223523089831</v>
      </c>
      <c r="E70" s="133">
        <f>Data1!F63</f>
        <v>390313777397</v>
      </c>
    </row>
    <row r="71" spans="1:5" ht="15">
      <c r="A71" s="132" t="s">
        <v>387</v>
      </c>
      <c r="B71" s="137">
        <v>317</v>
      </c>
      <c r="C71" s="137"/>
      <c r="D71" s="133">
        <f>Data1!E64</f>
        <v>0</v>
      </c>
      <c r="E71" s="133">
        <f>Data1!F64</f>
        <v>0</v>
      </c>
    </row>
    <row r="72" spans="1:5" ht="15">
      <c r="A72" s="132" t="s">
        <v>388</v>
      </c>
      <c r="B72" s="137">
        <v>318</v>
      </c>
      <c r="C72" s="137"/>
      <c r="D72" s="133">
        <f>Data1!E65</f>
        <v>0</v>
      </c>
      <c r="E72" s="133">
        <f>Data1!F65</f>
        <v>0</v>
      </c>
    </row>
    <row r="73" spans="1:5" ht="15">
      <c r="A73" s="132" t="s">
        <v>389</v>
      </c>
      <c r="B73" s="137">
        <v>319</v>
      </c>
      <c r="C73" s="137" t="s">
        <v>440</v>
      </c>
      <c r="D73" s="133">
        <f>Data1!E66</f>
        <v>94609336646</v>
      </c>
      <c r="E73" s="133">
        <f>Data1!F66</f>
        <v>100243665288</v>
      </c>
    </row>
    <row r="74" spans="1:5" ht="15">
      <c r="A74" s="132" t="s">
        <v>390</v>
      </c>
      <c r="B74" s="137">
        <v>320</v>
      </c>
      <c r="C74" s="137"/>
      <c r="D74" s="133">
        <f>Data1!E67</f>
        <v>0</v>
      </c>
      <c r="E74" s="133">
        <f>Data1!F67</f>
        <v>0</v>
      </c>
    </row>
    <row r="75" spans="1:5" ht="14.25">
      <c r="A75" s="131" t="s">
        <v>391</v>
      </c>
      <c r="B75" s="136">
        <v>330</v>
      </c>
      <c r="C75" s="136"/>
      <c r="D75" s="263">
        <f>SUM(D76:D82)</f>
        <v>6522724857454</v>
      </c>
      <c r="E75" s="263">
        <f>SUM(E76:E82)</f>
        <v>6354970566491</v>
      </c>
    </row>
    <row r="76" spans="1:5" ht="15">
      <c r="A76" s="132" t="s">
        <v>392</v>
      </c>
      <c r="B76" s="137">
        <v>331</v>
      </c>
      <c r="C76" s="137"/>
      <c r="D76" s="133">
        <f>Data1!E69</f>
        <v>0</v>
      </c>
      <c r="E76" s="133">
        <f>Data1!F69</f>
        <v>0</v>
      </c>
    </row>
    <row r="77" spans="1:5" ht="15">
      <c r="A77" s="132" t="s">
        <v>393</v>
      </c>
      <c r="B77" s="137">
        <v>332</v>
      </c>
      <c r="C77" s="137" t="s">
        <v>441</v>
      </c>
      <c r="D77" s="133">
        <f>Data1!E70</f>
        <v>0</v>
      </c>
      <c r="E77" s="133">
        <f>Data1!F70</f>
        <v>0</v>
      </c>
    </row>
    <row r="78" spans="1:5" ht="17.25" customHeight="1">
      <c r="A78" s="132" t="s">
        <v>394</v>
      </c>
      <c r="B78" s="137">
        <v>333</v>
      </c>
      <c r="C78" s="137"/>
      <c r="D78" s="133">
        <f>Data1!E71</f>
        <v>0</v>
      </c>
      <c r="E78" s="133">
        <f>Data1!F71</f>
        <v>0</v>
      </c>
    </row>
    <row r="79" spans="1:5" ht="15">
      <c r="A79" s="132" t="s">
        <v>395</v>
      </c>
      <c r="B79" s="137">
        <v>334</v>
      </c>
      <c r="C79" s="137" t="s">
        <v>442</v>
      </c>
      <c r="D79" s="133">
        <f>Data1!E72</f>
        <v>6521343052054</v>
      </c>
      <c r="E79" s="133">
        <f>Data1!F72</f>
        <v>6353326443666</v>
      </c>
    </row>
    <row r="80" spans="1:5" ht="15">
      <c r="A80" s="132" t="s">
        <v>396</v>
      </c>
      <c r="B80" s="137">
        <v>335</v>
      </c>
      <c r="C80" s="137" t="s">
        <v>433</v>
      </c>
      <c r="D80" s="133">
        <f>Data1!E73</f>
        <v>0</v>
      </c>
      <c r="E80" s="133">
        <f>Data1!F73</f>
        <v>0</v>
      </c>
    </row>
    <row r="81" spans="1:5" ht="15">
      <c r="A81" s="132" t="s">
        <v>397</v>
      </c>
      <c r="B81" s="137">
        <v>336</v>
      </c>
      <c r="C81" s="137"/>
      <c r="D81" s="133">
        <f>Data1!E74</f>
        <v>1381805400</v>
      </c>
      <c r="E81" s="133">
        <f>Data1!F74</f>
        <v>1644122825</v>
      </c>
    </row>
    <row r="82" spans="1:5" ht="15" hidden="1">
      <c r="A82" s="132" t="s">
        <v>398</v>
      </c>
      <c r="B82" s="137">
        <v>337</v>
      </c>
      <c r="C82" s="137"/>
      <c r="D82" s="133">
        <v>0</v>
      </c>
      <c r="E82" s="133">
        <v>0</v>
      </c>
    </row>
    <row r="83" spans="1:5" ht="14.25">
      <c r="A83" s="131" t="s">
        <v>399</v>
      </c>
      <c r="B83" s="136">
        <v>400</v>
      </c>
      <c r="C83" s="136"/>
      <c r="D83" s="263">
        <f>+D84+D96</f>
        <v>4317532433886</v>
      </c>
      <c r="E83" s="263">
        <f>+E84+E96</f>
        <v>3436284519737</v>
      </c>
    </row>
    <row r="84" spans="1:5" ht="14.25">
      <c r="A84" s="131" t="s">
        <v>400</v>
      </c>
      <c r="B84" s="136">
        <v>410</v>
      </c>
      <c r="C84" s="136" t="s">
        <v>443</v>
      </c>
      <c r="D84" s="263">
        <f>SUM(D85:D95)</f>
        <v>4314755814191</v>
      </c>
      <c r="E84" s="263">
        <f>SUM(E85:E95)</f>
        <v>3431985636217</v>
      </c>
    </row>
    <row r="85" spans="1:5" ht="15">
      <c r="A85" s="132" t="s">
        <v>401</v>
      </c>
      <c r="B85" s="137">
        <v>411</v>
      </c>
      <c r="C85" s="137"/>
      <c r="D85" s="133">
        <f>Data1!E78</f>
        <v>3262350000000</v>
      </c>
      <c r="E85" s="133">
        <f>Data1!F78</f>
        <v>3262350000000</v>
      </c>
    </row>
    <row r="86" spans="1:5" ht="15">
      <c r="A86" s="132" t="s">
        <v>402</v>
      </c>
      <c r="B86" s="137">
        <v>412</v>
      </c>
      <c r="C86" s="137"/>
      <c r="D86" s="133">
        <f>Data1!E79</f>
        <v>0</v>
      </c>
      <c r="E86" s="133">
        <f>Data1!F79</f>
        <v>0</v>
      </c>
    </row>
    <row r="87" spans="1:5" ht="15">
      <c r="A87" s="132" t="s">
        <v>403</v>
      </c>
      <c r="B87" s="137">
        <v>413</v>
      </c>
      <c r="C87" s="137"/>
      <c r="D87" s="133">
        <f>Data1!E80</f>
        <v>0</v>
      </c>
      <c r="E87" s="133">
        <f>Data1!F80</f>
        <v>0</v>
      </c>
    </row>
    <row r="88" spans="1:5" ht="15">
      <c r="A88" s="132" t="s">
        <v>404</v>
      </c>
      <c r="B88" s="137">
        <v>414</v>
      </c>
      <c r="C88" s="137"/>
      <c r="D88" s="133">
        <f>Data1!E81</f>
        <v>-65004299580</v>
      </c>
      <c r="E88" s="133">
        <f>Data1!F81</f>
        <v>-65004299580</v>
      </c>
    </row>
    <row r="89" spans="1:5" ht="15">
      <c r="A89" s="132" t="s">
        <v>405</v>
      </c>
      <c r="B89" s="137">
        <v>415</v>
      </c>
      <c r="C89" s="137"/>
      <c r="D89" s="133">
        <f>Data1!E82</f>
        <v>0</v>
      </c>
      <c r="E89" s="133">
        <f>Data1!F82</f>
        <v>0</v>
      </c>
    </row>
    <row r="90" spans="1:5" ht="15">
      <c r="A90" s="132" t="s">
        <v>406</v>
      </c>
      <c r="B90" s="137">
        <v>416</v>
      </c>
      <c r="C90" s="137"/>
      <c r="D90" s="133">
        <f>Data1!E83</f>
        <v>0</v>
      </c>
      <c r="E90" s="133">
        <f>Data1!F83</f>
        <v>0</v>
      </c>
    </row>
    <row r="91" spans="1:5" ht="15">
      <c r="A91" s="132" t="s">
        <v>407</v>
      </c>
      <c r="B91" s="137">
        <v>417</v>
      </c>
      <c r="C91" s="137"/>
      <c r="D91" s="133">
        <f>Data1!E84</f>
        <v>309600000000</v>
      </c>
      <c r="E91" s="133">
        <f>Data1!F84</f>
        <v>309600000000</v>
      </c>
    </row>
    <row r="92" spans="1:5" ht="15">
      <c r="A92" s="132" t="s">
        <v>408</v>
      </c>
      <c r="B92" s="137">
        <v>418</v>
      </c>
      <c r="C92" s="137"/>
      <c r="D92" s="133">
        <f>Data1!E85</f>
        <v>52500000000</v>
      </c>
      <c r="E92" s="133">
        <f>Data1!F85</f>
        <v>52500000000</v>
      </c>
    </row>
    <row r="93" spans="1:5" ht="15">
      <c r="A93" s="132" t="s">
        <v>409</v>
      </c>
      <c r="B93" s="137">
        <v>419</v>
      </c>
      <c r="C93" s="137"/>
      <c r="D93" s="133">
        <f>Data1!E86</f>
        <v>0</v>
      </c>
      <c r="E93" s="133">
        <f>Data1!F86</f>
        <v>0</v>
      </c>
    </row>
    <row r="94" spans="1:5" ht="15">
      <c r="A94" s="132" t="s">
        <v>410</v>
      </c>
      <c r="B94" s="137">
        <v>420</v>
      </c>
      <c r="C94" s="137"/>
      <c r="D94" s="133">
        <f>Data1!E87</f>
        <v>755310113771</v>
      </c>
      <c r="E94" s="133">
        <f>Data1!F87</f>
        <v>-127460064203</v>
      </c>
    </row>
    <row r="95" spans="1:5" ht="15">
      <c r="A95" s="132" t="s">
        <v>411</v>
      </c>
      <c r="B95" s="137">
        <v>421</v>
      </c>
      <c r="C95" s="137"/>
      <c r="D95" s="133">
        <f>Data1!E88</f>
        <v>0</v>
      </c>
      <c r="E95" s="133">
        <f>Data1!F88</f>
        <v>0</v>
      </c>
    </row>
    <row r="96" spans="1:5" ht="14.25">
      <c r="A96" s="131" t="s">
        <v>412</v>
      </c>
      <c r="B96" s="136">
        <v>430</v>
      </c>
      <c r="C96" s="136"/>
      <c r="D96" s="263">
        <f>+D97+D98+D99</f>
        <v>2776619695</v>
      </c>
      <c r="E96" s="263">
        <f>+E97+E98+E99</f>
        <v>4298883520</v>
      </c>
    </row>
    <row r="97" spans="1:5" ht="15">
      <c r="A97" s="132" t="s">
        <v>413</v>
      </c>
      <c r="B97" s="137">
        <v>431</v>
      </c>
      <c r="C97" s="137"/>
      <c r="D97" s="133">
        <f>Data1!E90</f>
        <v>2776619695</v>
      </c>
      <c r="E97" s="133">
        <f>Data1!F90</f>
        <v>4298883520</v>
      </c>
    </row>
    <row r="98" spans="1:5" ht="15">
      <c r="A98" s="140" t="s">
        <v>414</v>
      </c>
      <c r="B98" s="143">
        <v>432</v>
      </c>
      <c r="C98" s="143" t="s">
        <v>444</v>
      </c>
      <c r="D98" s="133">
        <f>Data1!E91</f>
        <v>0</v>
      </c>
      <c r="E98" s="133">
        <f>Data1!F91</f>
        <v>0</v>
      </c>
    </row>
    <row r="99" spans="1:5" ht="1.5" customHeight="1">
      <c r="A99" s="121" t="s">
        <v>415</v>
      </c>
      <c r="B99" s="144">
        <v>433</v>
      </c>
      <c r="C99" s="144"/>
      <c r="D99" s="122">
        <v>0</v>
      </c>
      <c r="E99" s="122">
        <v>0</v>
      </c>
    </row>
    <row r="100" spans="1:5" ht="15">
      <c r="A100" s="154" t="s">
        <v>426</v>
      </c>
      <c r="B100" s="155">
        <v>440</v>
      </c>
      <c r="C100" s="155"/>
      <c r="D100" s="156">
        <f>+D83+D63</f>
        <v>11741180377066</v>
      </c>
      <c r="E100" s="156">
        <f>+E83+E63</f>
        <v>10797309528999</v>
      </c>
    </row>
    <row r="101" spans="1:5" ht="12.75" customHeight="1">
      <c r="A101" s="115"/>
      <c r="B101" s="101"/>
      <c r="C101" s="101"/>
      <c r="D101" s="123"/>
      <c r="E101" s="123"/>
    </row>
    <row r="102" spans="1:5" ht="12.75" customHeight="1">
      <c r="A102" s="124" t="s">
        <v>427</v>
      </c>
      <c r="B102" s="101"/>
      <c r="C102" s="101"/>
      <c r="D102" s="123"/>
      <c r="E102" s="115"/>
    </row>
    <row r="103" spans="1:5" ht="31.5">
      <c r="A103" s="158" t="s">
        <v>326</v>
      </c>
      <c r="B103" s="41" t="s">
        <v>330</v>
      </c>
      <c r="C103" s="158" t="s">
        <v>326</v>
      </c>
      <c r="D103" s="158" t="s">
        <v>761</v>
      </c>
      <c r="E103" s="158" t="s">
        <v>331</v>
      </c>
    </row>
    <row r="104" spans="1:5" ht="15.75">
      <c r="A104" s="145" t="s">
        <v>416</v>
      </c>
      <c r="B104" s="146"/>
      <c r="C104" s="146">
        <v>24</v>
      </c>
      <c r="D104" s="147">
        <v>0</v>
      </c>
      <c r="E104" s="147">
        <v>0</v>
      </c>
    </row>
    <row r="105" spans="1:5" ht="15.75">
      <c r="A105" s="148" t="s">
        <v>417</v>
      </c>
      <c r="B105" s="149"/>
      <c r="C105" s="149"/>
      <c r="D105" s="150">
        <f>Data1!E96</f>
        <v>15968751876</v>
      </c>
      <c r="E105" s="150">
        <f>Data1!F96</f>
        <v>15853306683</v>
      </c>
    </row>
    <row r="106" spans="1:5" ht="15.75">
      <c r="A106" s="148" t="s">
        <v>418</v>
      </c>
      <c r="B106" s="149"/>
      <c r="C106" s="149"/>
      <c r="D106" s="150">
        <v>0</v>
      </c>
      <c r="E106" s="150">
        <v>0</v>
      </c>
    </row>
    <row r="107" spans="1:5" ht="15.75">
      <c r="A107" s="148" t="s">
        <v>419</v>
      </c>
      <c r="B107" s="149"/>
      <c r="C107" s="149"/>
      <c r="D107" s="150">
        <v>0</v>
      </c>
      <c r="E107" s="150">
        <v>0</v>
      </c>
    </row>
    <row r="108" spans="1:5" ht="15.75">
      <c r="A108" s="148" t="s">
        <v>420</v>
      </c>
      <c r="B108" s="149"/>
      <c r="C108" s="149"/>
      <c r="D108" s="150">
        <v>0</v>
      </c>
      <c r="E108" s="150">
        <v>0</v>
      </c>
    </row>
    <row r="109" spans="1:5" ht="15.75">
      <c r="A109" s="148" t="s">
        <v>421</v>
      </c>
      <c r="B109" s="149"/>
      <c r="C109" s="149"/>
      <c r="D109" s="150">
        <f>Data1!E100</f>
        <v>107261329</v>
      </c>
      <c r="E109" s="150">
        <f>Data1!F100</f>
        <v>107261329</v>
      </c>
    </row>
    <row r="110" spans="1:5" ht="15.75">
      <c r="A110" s="148" t="s">
        <v>422</v>
      </c>
      <c r="B110" s="149"/>
      <c r="C110" s="149"/>
      <c r="D110" s="148"/>
      <c r="E110" s="150">
        <v>0</v>
      </c>
    </row>
    <row r="111" spans="1:5" ht="15.75">
      <c r="A111" s="151" t="s">
        <v>423</v>
      </c>
      <c r="B111" s="152"/>
      <c r="C111" s="152"/>
      <c r="D111" s="153">
        <v>0</v>
      </c>
      <c r="E111" s="153">
        <v>0</v>
      </c>
    </row>
    <row r="112" spans="1:5" ht="12.75" customHeight="1">
      <c r="A112" s="115"/>
      <c r="B112" s="101"/>
      <c r="C112" s="101"/>
      <c r="D112" s="115"/>
      <c r="E112" s="115"/>
    </row>
    <row r="113" spans="1:5" ht="20.25" customHeight="1">
      <c r="A113" s="39"/>
      <c r="B113" s="45"/>
      <c r="C113" s="45"/>
      <c r="D113" s="344" t="s">
        <v>1252</v>
      </c>
      <c r="E113" s="344"/>
    </row>
    <row r="114" spans="1:5" ht="23.25" customHeight="1">
      <c r="A114" s="356" t="s">
        <v>1228</v>
      </c>
      <c r="B114" s="356"/>
      <c r="C114" s="356"/>
      <c r="D114" s="355" t="s">
        <v>850</v>
      </c>
      <c r="E114" s="355"/>
    </row>
    <row r="115" spans="1:5" ht="12.75" customHeight="1">
      <c r="A115" s="126"/>
      <c r="B115" s="99"/>
      <c r="C115" s="99"/>
      <c r="D115" s="126"/>
      <c r="E115" s="126"/>
    </row>
    <row r="116" spans="1:5" ht="12.75" customHeight="1">
      <c r="A116" s="126"/>
      <c r="B116" s="99"/>
      <c r="C116" s="99"/>
      <c r="D116" s="126"/>
      <c r="E116" s="126"/>
    </row>
    <row r="117" spans="1:5" ht="12.75" customHeight="1">
      <c r="A117" s="126"/>
      <c r="B117" s="99"/>
      <c r="C117" s="99"/>
      <c r="D117" s="126"/>
      <c r="E117" s="126"/>
    </row>
    <row r="118" spans="1:5" ht="12.75" customHeight="1">
      <c r="A118" s="126"/>
      <c r="B118" s="99"/>
      <c r="C118" s="99"/>
      <c r="D118" s="159"/>
      <c r="E118" s="126"/>
    </row>
    <row r="119" spans="1:5" ht="12.75" customHeight="1">
      <c r="A119" s="126"/>
      <c r="B119" s="99"/>
      <c r="C119" s="99"/>
      <c r="D119" s="126"/>
      <c r="E119" s="126"/>
    </row>
    <row r="120" spans="1:5" ht="57" customHeight="1">
      <c r="A120" s="80" t="s">
        <v>865</v>
      </c>
      <c r="B120" s="97"/>
      <c r="C120" s="97"/>
      <c r="D120" s="80"/>
      <c r="E120" s="80" t="s">
        <v>497</v>
      </c>
    </row>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8">
    <mergeCell ref="D114:E114"/>
    <mergeCell ref="A114:C114"/>
    <mergeCell ref="D1:E2"/>
    <mergeCell ref="D113:E113"/>
    <mergeCell ref="A4:E4"/>
    <mergeCell ref="A6:E6"/>
    <mergeCell ref="A5:E5"/>
    <mergeCell ref="B2:C2"/>
  </mergeCells>
  <printOptions horizontalCentered="1"/>
  <pageMargins left="0.4330708661417323" right="0.1968503937007874" top="0.35433070866141736" bottom="0.2362204724409449" header="0.2362204724409449" footer="0.15748031496062992"/>
  <pageSetup horizontalDpi="600" verticalDpi="600" orientation="landscape" paperSize="9" r:id="rId1"/>
  <headerFooter alignWithMargins="0">
    <oddFooter>&amp;CTrang &amp;P/&amp;N</oddFooter>
  </headerFooter>
  <rowBreaks count="3" manualBreakCount="3">
    <brk id="35" max="255" man="1"/>
    <brk id="61" max="255" man="1"/>
    <brk id="100" max="255" man="1"/>
  </rowBreaks>
</worksheet>
</file>

<file path=xl/worksheets/sheet3.xml><?xml version="1.0" encoding="utf-8"?>
<worksheet xmlns="http://schemas.openxmlformats.org/spreadsheetml/2006/main" xmlns:r="http://schemas.openxmlformats.org/officeDocument/2006/relationships">
  <dimension ref="A1:J37"/>
  <sheetViews>
    <sheetView tabSelected="1" zoomScalePageLayoutView="0" workbookViewId="0" topLeftCell="A1">
      <selection activeCell="B16" sqref="B16"/>
    </sheetView>
  </sheetViews>
  <sheetFormatPr defaultColWidth="6.8515625" defaultRowHeight="12.75"/>
  <cols>
    <col min="1" max="1" width="60.421875" style="39" customWidth="1"/>
    <col min="2" max="2" width="6.8515625" style="45" customWidth="1"/>
    <col min="3" max="3" width="7.7109375" style="45" customWidth="1"/>
    <col min="4" max="4" width="16.00390625" style="39" customWidth="1"/>
    <col min="5" max="5" width="15.140625" style="39" customWidth="1"/>
    <col min="6" max="6" width="18.00390625" style="39" customWidth="1"/>
    <col min="7" max="7" width="18.421875" style="39" customWidth="1"/>
    <col min="8" max="8" width="6.8515625" style="39" customWidth="1"/>
    <col min="9" max="9" width="19.421875" style="39" customWidth="1"/>
    <col min="10" max="10" width="15.140625" style="39" bestFit="1" customWidth="1"/>
    <col min="11" max="16384" width="6.8515625" style="39" customWidth="1"/>
  </cols>
  <sheetData>
    <row r="1" spans="1:7" ht="15.75">
      <c r="A1" s="40" t="s">
        <v>325</v>
      </c>
      <c r="F1" s="364" t="s">
        <v>744</v>
      </c>
      <c r="G1" s="364"/>
    </row>
    <row r="2" spans="1:7" ht="24.75" customHeight="1">
      <c r="A2" s="39" t="s">
        <v>304</v>
      </c>
      <c r="F2" s="365" t="s">
        <v>303</v>
      </c>
      <c r="G2" s="365"/>
    </row>
    <row r="3" ht="5.25" customHeight="1"/>
    <row r="4" spans="1:7" ht="18.75">
      <c r="A4" s="358" t="s">
        <v>324</v>
      </c>
      <c r="B4" s="358"/>
      <c r="C4" s="358"/>
      <c r="D4" s="358"/>
      <c r="E4" s="358"/>
      <c r="F4" s="358"/>
      <c r="G4" s="358"/>
    </row>
    <row r="5" spans="1:7" ht="18.75">
      <c r="A5" s="360" t="str">
        <f>+CĐKT!A5</f>
        <v>Quý IV năm 2009</v>
      </c>
      <c r="B5" s="360"/>
      <c r="C5" s="360"/>
      <c r="D5" s="360"/>
      <c r="E5" s="360"/>
      <c r="F5" s="360"/>
      <c r="G5" s="360"/>
    </row>
    <row r="6" ht="15.75">
      <c r="G6" s="42" t="s">
        <v>726</v>
      </c>
    </row>
    <row r="7" spans="1:7" ht="16.5" customHeight="1">
      <c r="A7" s="362" t="s">
        <v>326</v>
      </c>
      <c r="B7" s="362" t="s">
        <v>327</v>
      </c>
      <c r="C7" s="362" t="s">
        <v>328</v>
      </c>
      <c r="D7" s="363" t="s">
        <v>759</v>
      </c>
      <c r="E7" s="363"/>
      <c r="F7" s="363" t="s">
        <v>849</v>
      </c>
      <c r="G7" s="363"/>
    </row>
    <row r="8" spans="1:7" ht="16.5" customHeight="1">
      <c r="A8" s="362"/>
      <c r="B8" s="362"/>
      <c r="C8" s="362"/>
      <c r="D8" s="110" t="s">
        <v>493</v>
      </c>
      <c r="E8" s="110" t="s">
        <v>494</v>
      </c>
      <c r="F8" s="110" t="s">
        <v>493</v>
      </c>
      <c r="G8" s="110" t="s">
        <v>494</v>
      </c>
    </row>
    <row r="9" spans="1:7" ht="15.75">
      <c r="A9" s="110">
        <v>1</v>
      </c>
      <c r="B9" s="110">
        <v>2</v>
      </c>
      <c r="C9" s="110">
        <v>3</v>
      </c>
      <c r="D9" s="110"/>
      <c r="E9" s="110"/>
      <c r="F9" s="110">
        <v>4</v>
      </c>
      <c r="G9" s="110">
        <v>5</v>
      </c>
    </row>
    <row r="10" spans="1:7" ht="1.5" customHeight="1">
      <c r="A10" s="127"/>
      <c r="B10" s="127"/>
      <c r="C10" s="127"/>
      <c r="D10" s="127"/>
      <c r="E10" s="127"/>
      <c r="F10" s="127"/>
      <c r="G10" s="127"/>
    </row>
    <row r="11" spans="1:7" ht="15" customHeight="1">
      <c r="A11" s="148" t="s">
        <v>305</v>
      </c>
      <c r="B11" s="160" t="s">
        <v>762</v>
      </c>
      <c r="C11" s="149" t="s">
        <v>445</v>
      </c>
      <c r="D11" s="161">
        <f>Data2!D3</f>
        <v>1057232490543</v>
      </c>
      <c r="E11" s="161">
        <f>Data2!E3</f>
        <v>878238835379</v>
      </c>
      <c r="F11" s="161">
        <f>Data2!F3</f>
        <v>4420949771326</v>
      </c>
      <c r="G11" s="161">
        <f>Data2!G3</f>
        <v>3881915350482</v>
      </c>
    </row>
    <row r="12" spans="1:7" ht="15" customHeight="1">
      <c r="A12" s="148" t="s">
        <v>306</v>
      </c>
      <c r="B12" s="160" t="s">
        <v>763</v>
      </c>
      <c r="C12" s="149"/>
      <c r="D12" s="161">
        <f>Data2!D4</f>
        <v>0</v>
      </c>
      <c r="E12" s="161">
        <f>Data2!E4</f>
        <v>0</v>
      </c>
      <c r="F12" s="161">
        <f>Data2!F4</f>
        <v>0</v>
      </c>
      <c r="G12" s="161">
        <f>Data2!G4</f>
        <v>0</v>
      </c>
    </row>
    <row r="13" spans="1:7" ht="15" customHeight="1">
      <c r="A13" s="148" t="s">
        <v>307</v>
      </c>
      <c r="B13" s="149">
        <v>10</v>
      </c>
      <c r="C13" s="149"/>
      <c r="D13" s="161">
        <f>Data2!D5</f>
        <v>1057232490543</v>
      </c>
      <c r="E13" s="161">
        <f>Data2!E5</f>
        <v>878238835379</v>
      </c>
      <c r="F13" s="161">
        <f>Data2!F5</f>
        <v>4420949771326</v>
      </c>
      <c r="G13" s="161">
        <f>Data2!G5</f>
        <v>3881915350482</v>
      </c>
    </row>
    <row r="14" spans="1:10" ht="15" customHeight="1">
      <c r="A14" s="148" t="s">
        <v>308</v>
      </c>
      <c r="B14" s="149">
        <v>11</v>
      </c>
      <c r="C14" s="149" t="s">
        <v>446</v>
      </c>
      <c r="D14" s="161">
        <f>Data2!D6</f>
        <v>705608261143</v>
      </c>
      <c r="E14" s="161">
        <f>Data2!E6</f>
        <v>670307757885</v>
      </c>
      <c r="F14" s="161">
        <f>Data2!F6</f>
        <v>3140538452405</v>
      </c>
      <c r="G14" s="161">
        <f>Data2!G6</f>
        <v>2798492740811</v>
      </c>
      <c r="I14" s="96"/>
      <c r="J14" s="95"/>
    </row>
    <row r="15" spans="1:7" ht="15" customHeight="1">
      <c r="A15" s="148" t="s">
        <v>309</v>
      </c>
      <c r="B15" s="149">
        <v>20</v>
      </c>
      <c r="C15" s="149"/>
      <c r="D15" s="161">
        <f>Data2!D7</f>
        <v>351624229400</v>
      </c>
      <c r="E15" s="161">
        <f>Data2!E7</f>
        <v>207931077494</v>
      </c>
      <c r="F15" s="161">
        <f>Data2!F7</f>
        <v>1280411318921</v>
      </c>
      <c r="G15" s="161">
        <f>Data2!G7</f>
        <v>1083422609671</v>
      </c>
    </row>
    <row r="16" spans="1:10" ht="15" customHeight="1">
      <c r="A16" s="148" t="s">
        <v>310</v>
      </c>
      <c r="B16" s="149">
        <v>21</v>
      </c>
      <c r="C16" s="149" t="s">
        <v>447</v>
      </c>
      <c r="D16" s="161">
        <f>Data2!D8</f>
        <v>131788310961</v>
      </c>
      <c r="E16" s="161">
        <f>Data2!E8</f>
        <v>115315529656</v>
      </c>
      <c r="F16" s="161">
        <f>Data2!F8</f>
        <v>379645834443</v>
      </c>
      <c r="G16" s="161">
        <f>Data2!G8</f>
        <v>293005863348</v>
      </c>
      <c r="J16" s="95"/>
    </row>
    <row r="17" spans="1:7" ht="15" customHeight="1">
      <c r="A17" s="148" t="s">
        <v>311</v>
      </c>
      <c r="B17" s="149">
        <v>22</v>
      </c>
      <c r="C17" s="149" t="s">
        <v>448</v>
      </c>
      <c r="D17" s="161">
        <f>Data2!D9</f>
        <v>574895491880</v>
      </c>
      <c r="E17" s="161">
        <f>Data2!E9</f>
        <v>1582897023740</v>
      </c>
      <c r="F17" s="161">
        <f>Data2!F9</f>
        <v>703119346532</v>
      </c>
      <c r="G17" s="161">
        <f>Data2!G9</f>
        <v>1795578679099</v>
      </c>
    </row>
    <row r="18" spans="1:7" ht="15" customHeight="1">
      <c r="A18" s="148" t="s">
        <v>312</v>
      </c>
      <c r="B18" s="149">
        <v>23</v>
      </c>
      <c r="C18" s="149"/>
      <c r="D18" s="161">
        <f>Data2!D10</f>
        <v>47490000000</v>
      </c>
      <c r="E18" s="161">
        <f>Data2!E10</f>
        <v>47030133634</v>
      </c>
      <c r="F18" s="161">
        <f>Data2!F10</f>
        <v>175712567664</v>
      </c>
      <c r="G18" s="161">
        <f>Data2!G10</f>
        <v>170960877208</v>
      </c>
    </row>
    <row r="19" spans="1:7" ht="15" customHeight="1">
      <c r="A19" s="148" t="s">
        <v>313</v>
      </c>
      <c r="B19" s="149">
        <v>24</v>
      </c>
      <c r="C19" s="149"/>
      <c r="D19" s="161">
        <f>Data2!D11</f>
        <v>0</v>
      </c>
      <c r="E19" s="161">
        <f>Data2!E11</f>
        <v>0</v>
      </c>
      <c r="F19" s="161">
        <f>Data2!F11</f>
        <v>0</v>
      </c>
      <c r="G19" s="161">
        <f>Data2!G11</f>
        <v>0</v>
      </c>
    </row>
    <row r="20" spans="1:10" ht="15" customHeight="1">
      <c r="A20" s="148" t="s">
        <v>314</v>
      </c>
      <c r="B20" s="149">
        <v>25</v>
      </c>
      <c r="C20" s="149"/>
      <c r="D20" s="161">
        <f>Data2!D12</f>
        <v>20053426105</v>
      </c>
      <c r="E20" s="161">
        <f>Data2!E12</f>
        <v>12997344729</v>
      </c>
      <c r="F20" s="161">
        <f>Data2!F12</f>
        <v>72780197968</v>
      </c>
      <c r="G20" s="161">
        <f>Data2!G12</f>
        <v>61718954616</v>
      </c>
      <c r="J20" s="95"/>
    </row>
    <row r="21" spans="1:10" ht="15" customHeight="1">
      <c r="A21" s="148" t="s">
        <v>315</v>
      </c>
      <c r="B21" s="149">
        <v>30</v>
      </c>
      <c r="C21" s="149"/>
      <c r="D21" s="161">
        <f>Data2!D13</f>
        <v>-111536377624</v>
      </c>
      <c r="E21" s="161">
        <f>Data2!E13</f>
        <v>-1272647761319</v>
      </c>
      <c r="F21" s="161">
        <f>Data2!F13</f>
        <v>884157608864</v>
      </c>
      <c r="G21" s="161">
        <f>Data2!G13</f>
        <v>-480869160696</v>
      </c>
      <c r="J21" s="95"/>
    </row>
    <row r="22" spans="1:10" ht="15" customHeight="1">
      <c r="A22" s="148" t="s">
        <v>316</v>
      </c>
      <c r="B22" s="149">
        <v>31</v>
      </c>
      <c r="C22" s="149"/>
      <c r="D22" s="161">
        <f>Data2!D14</f>
        <v>3114247478</v>
      </c>
      <c r="E22" s="161">
        <f>Data2!E14</f>
        <v>1437706951</v>
      </c>
      <c r="F22" s="161">
        <f>Data2!F14</f>
        <v>7511452482</v>
      </c>
      <c r="G22" s="161">
        <f>Data2!G14</f>
        <v>16915697144</v>
      </c>
      <c r="J22" s="95"/>
    </row>
    <row r="23" spans="1:10" ht="15" customHeight="1">
      <c r="A23" s="148" t="s">
        <v>317</v>
      </c>
      <c r="B23" s="149">
        <v>32</v>
      </c>
      <c r="C23" s="149"/>
      <c r="D23" s="161">
        <f>Data2!D15</f>
        <v>1906500419</v>
      </c>
      <c r="E23" s="161">
        <f>Data2!E15</f>
        <v>-9815688672</v>
      </c>
      <c r="F23" s="161">
        <f>Data2!F15</f>
        <v>6022193422</v>
      </c>
      <c r="G23" s="161">
        <f>Data2!G15</f>
        <v>4099462646</v>
      </c>
      <c r="J23" s="95"/>
    </row>
    <row r="24" spans="1:10" ht="15" customHeight="1">
      <c r="A24" s="148" t="s">
        <v>318</v>
      </c>
      <c r="B24" s="149">
        <v>40</v>
      </c>
      <c r="C24" s="149"/>
      <c r="D24" s="161">
        <f>Data2!D16</f>
        <v>1207747059</v>
      </c>
      <c r="E24" s="161">
        <f>Data2!E16</f>
        <v>11253395623</v>
      </c>
      <c r="F24" s="161">
        <f>Data2!F16</f>
        <v>1489259060</v>
      </c>
      <c r="G24" s="161">
        <f>Data2!G16</f>
        <v>12816234498</v>
      </c>
      <c r="J24" s="95"/>
    </row>
    <row r="25" spans="1:10" ht="15" customHeight="1">
      <c r="A25" s="148" t="s">
        <v>319</v>
      </c>
      <c r="B25" s="149">
        <v>50</v>
      </c>
      <c r="C25" s="149"/>
      <c r="D25" s="161">
        <f>Data2!D17</f>
        <v>-110328630565</v>
      </c>
      <c r="E25" s="161">
        <f>Data2!E17</f>
        <v>-1261394365696</v>
      </c>
      <c r="F25" s="161">
        <f>Data2!F17</f>
        <v>885646867924</v>
      </c>
      <c r="G25" s="161">
        <f>Data2!G17</f>
        <v>-468052926198</v>
      </c>
      <c r="J25" s="95"/>
    </row>
    <row r="26" spans="1:10" ht="15" customHeight="1">
      <c r="A26" s="148" t="s">
        <v>320</v>
      </c>
      <c r="B26" s="149">
        <v>51</v>
      </c>
      <c r="C26" s="149" t="s">
        <v>449</v>
      </c>
      <c r="D26" s="161">
        <f>Data2!D18</f>
        <v>-29183045407</v>
      </c>
      <c r="E26" s="161">
        <f>Data2!E18</f>
        <v>0</v>
      </c>
      <c r="F26" s="161">
        <f>Data2!F18</f>
        <v>1320700303</v>
      </c>
      <c r="G26" s="161">
        <f>Data2!G18</f>
        <v>0</v>
      </c>
      <c r="J26" s="95"/>
    </row>
    <row r="27" spans="1:10" ht="15" customHeight="1">
      <c r="A27" s="148" t="s">
        <v>321</v>
      </c>
      <c r="B27" s="149">
        <v>52</v>
      </c>
      <c r="C27" s="149" t="s">
        <v>449</v>
      </c>
      <c r="D27" s="161">
        <f>Data2!D19</f>
        <v>-5444010353</v>
      </c>
      <c r="E27" s="161">
        <f>Data2!E19</f>
        <v>-255269266167</v>
      </c>
      <c r="F27" s="161">
        <f>Data2!F19</f>
        <v>-5444010353</v>
      </c>
      <c r="G27" s="161">
        <f>Data2!G19</f>
        <v>-255269266167</v>
      </c>
      <c r="J27" s="95"/>
    </row>
    <row r="28" spans="1:10" ht="15" customHeight="1">
      <c r="A28" s="148" t="s">
        <v>322</v>
      </c>
      <c r="B28" s="149">
        <v>60</v>
      </c>
      <c r="C28" s="149"/>
      <c r="D28" s="161">
        <f>Data2!D20</f>
        <v>-75701574805</v>
      </c>
      <c r="E28" s="161">
        <f>Data2!E20</f>
        <v>-1006125099529</v>
      </c>
      <c r="F28" s="161">
        <f>Data2!F20</f>
        <v>889770177974</v>
      </c>
      <c r="G28" s="161">
        <f>Data2!G20</f>
        <v>-212783660031</v>
      </c>
      <c r="J28" s="95"/>
    </row>
    <row r="29" spans="1:7" ht="15" customHeight="1">
      <c r="A29" s="151"/>
      <c r="B29" s="152"/>
      <c r="C29" s="152"/>
      <c r="D29" s="151"/>
      <c r="E29" s="151"/>
      <c r="F29" s="162"/>
      <c r="G29" s="162"/>
    </row>
    <row r="30" spans="1:7" ht="9" customHeight="1">
      <c r="A30" s="128"/>
      <c r="B30" s="129"/>
      <c r="C30" s="129"/>
      <c r="D30" s="128"/>
      <c r="E30" s="128"/>
      <c r="F30" s="128"/>
      <c r="G30" s="128"/>
    </row>
    <row r="31" spans="4:7" ht="18.75">
      <c r="D31" s="95"/>
      <c r="F31" s="344" t="str">
        <f>+CĐKT!D113</f>
        <v>Ngày 19 tháng 01 năm 2010</v>
      </c>
      <c r="G31" s="344"/>
    </row>
    <row r="32" spans="1:7" ht="16.5">
      <c r="A32" s="79" t="s">
        <v>853</v>
      </c>
      <c r="B32" s="355" t="s">
        <v>1229</v>
      </c>
      <c r="C32" s="355"/>
      <c r="D32" s="355"/>
      <c r="E32" s="125"/>
      <c r="F32" s="355" t="s">
        <v>850</v>
      </c>
      <c r="G32" s="355"/>
    </row>
    <row r="37" spans="1:7" ht="16.5" customHeight="1">
      <c r="A37" s="80" t="s">
        <v>852</v>
      </c>
      <c r="B37" s="350" t="s">
        <v>439</v>
      </c>
      <c r="C37" s="350"/>
      <c r="D37" s="350"/>
      <c r="E37" s="80"/>
      <c r="F37" s="350" t="s">
        <v>847</v>
      </c>
      <c r="G37" s="350"/>
    </row>
  </sheetData>
  <sheetProtection/>
  <mergeCells count="14">
    <mergeCell ref="F1:G1"/>
    <mergeCell ref="F2:G2"/>
    <mergeCell ref="A4:G4"/>
    <mergeCell ref="A5:G5"/>
    <mergeCell ref="F7:G7"/>
    <mergeCell ref="C7:C8"/>
    <mergeCell ref="A7:A8"/>
    <mergeCell ref="B7:B8"/>
    <mergeCell ref="D7:E7"/>
    <mergeCell ref="B32:D32"/>
    <mergeCell ref="B37:D37"/>
    <mergeCell ref="F31:G31"/>
    <mergeCell ref="F32:G32"/>
    <mergeCell ref="F37:G37"/>
  </mergeCells>
  <printOptions horizontalCentered="1"/>
  <pageMargins left="0.38" right="0.22" top="0.28" bottom="0.29" header="0.17" footer="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60"/>
  <sheetViews>
    <sheetView zoomScalePageLayoutView="0" workbookViewId="0" topLeftCell="A40">
      <selection activeCell="D44" sqref="D44"/>
    </sheetView>
  </sheetViews>
  <sheetFormatPr defaultColWidth="9.140625" defaultRowHeight="12.75"/>
  <cols>
    <col min="1" max="1" width="67.421875" style="30" customWidth="1"/>
    <col min="2" max="2" width="7.140625" style="47" customWidth="1"/>
    <col min="3" max="3" width="10.00390625" style="47" customWidth="1"/>
    <col min="4" max="4" width="25.57421875" style="30" customWidth="1"/>
    <col min="5" max="5" width="23.140625" style="30" customWidth="1"/>
    <col min="6" max="6" width="5.140625" style="30" customWidth="1"/>
    <col min="7" max="16384" width="9.140625" style="30" customWidth="1"/>
  </cols>
  <sheetData>
    <row r="1" spans="1:5" ht="21.75" customHeight="1">
      <c r="A1" s="46" t="s">
        <v>586</v>
      </c>
      <c r="D1" s="373" t="s">
        <v>766</v>
      </c>
      <c r="E1" s="373"/>
    </row>
    <row r="2" ht="15.75" customHeight="1">
      <c r="A2" s="107" t="s">
        <v>465</v>
      </c>
    </row>
    <row r="3" spans="1:5" ht="26.25" customHeight="1">
      <c r="A3" s="374" t="s">
        <v>767</v>
      </c>
      <c r="B3" s="374"/>
      <c r="C3" s="374"/>
      <c r="D3" s="374"/>
      <c r="E3" s="374"/>
    </row>
    <row r="4" spans="1:5" ht="17.25" customHeight="1">
      <c r="A4" s="375" t="s">
        <v>768</v>
      </c>
      <c r="B4" s="375"/>
      <c r="C4" s="375"/>
      <c r="D4" s="375"/>
      <c r="E4" s="375"/>
    </row>
    <row r="5" spans="1:5" ht="18.75" customHeight="1">
      <c r="A5" s="376" t="str">
        <f>+CĐKT!A5:F5</f>
        <v>Quý IV năm 2009</v>
      </c>
      <c r="B5" s="376"/>
      <c r="C5" s="376"/>
      <c r="D5" s="376"/>
      <c r="E5" s="376"/>
    </row>
    <row r="6" spans="4:5" ht="15.75">
      <c r="D6" s="43"/>
      <c r="E6" s="43" t="s">
        <v>726</v>
      </c>
    </row>
    <row r="7" spans="1:5" ht="17.25" customHeight="1">
      <c r="A7" s="369" t="s">
        <v>326</v>
      </c>
      <c r="B7" s="369" t="s">
        <v>327</v>
      </c>
      <c r="C7" s="369" t="s">
        <v>769</v>
      </c>
      <c r="D7" s="367" t="s">
        <v>760</v>
      </c>
      <c r="E7" s="368"/>
    </row>
    <row r="8" spans="1:5" ht="18.75" customHeight="1">
      <c r="A8" s="369"/>
      <c r="B8" s="369"/>
      <c r="C8" s="369"/>
      <c r="D8" s="116" t="s">
        <v>493</v>
      </c>
      <c r="E8" s="116" t="s">
        <v>494</v>
      </c>
    </row>
    <row r="9" spans="1:5" ht="1.5" customHeight="1">
      <c r="A9" s="232"/>
      <c r="B9" s="233"/>
      <c r="C9" s="233"/>
      <c r="D9" s="232"/>
      <c r="E9" s="232"/>
    </row>
    <row r="10" spans="1:5" ht="15">
      <c r="A10" s="131" t="s">
        <v>770</v>
      </c>
      <c r="B10" s="137"/>
      <c r="C10" s="137"/>
      <c r="D10" s="234">
        <v>0</v>
      </c>
      <c r="E10" s="235"/>
    </row>
    <row r="11" spans="1:5" ht="15">
      <c r="A11" s="236" t="s">
        <v>771</v>
      </c>
      <c r="B11" s="237">
        <v>1</v>
      </c>
      <c r="C11" s="137"/>
      <c r="D11" s="238">
        <f>+KQKD!F25</f>
        <v>885646867924</v>
      </c>
      <c r="E11" s="238">
        <v>-468052926198</v>
      </c>
    </row>
    <row r="12" spans="1:5" ht="15">
      <c r="A12" s="236" t="s">
        <v>772</v>
      </c>
      <c r="B12" s="137"/>
      <c r="C12" s="137"/>
      <c r="D12" s="239">
        <f>SUM(D13:D17)</f>
        <v>1251426275906</v>
      </c>
      <c r="E12" s="239">
        <v>2608847672119</v>
      </c>
    </row>
    <row r="13" spans="1:5" ht="15">
      <c r="A13" s="132" t="s">
        <v>773</v>
      </c>
      <c r="B13" s="137">
        <v>2</v>
      </c>
      <c r="C13" s="137"/>
      <c r="D13" s="234">
        <v>901061204995</v>
      </c>
      <c r="E13" s="234">
        <v>933650295603</v>
      </c>
    </row>
    <row r="14" spans="1:5" ht="15">
      <c r="A14" s="132" t="s">
        <v>774</v>
      </c>
      <c r="B14" s="137">
        <v>3</v>
      </c>
      <c r="C14" s="137"/>
      <c r="D14" s="234">
        <v>813767141</v>
      </c>
      <c r="E14" s="234">
        <v>76751705032</v>
      </c>
    </row>
    <row r="15" spans="1:5" ht="15">
      <c r="A15" s="132" t="s">
        <v>301</v>
      </c>
      <c r="B15" s="137">
        <v>4</v>
      </c>
      <c r="C15" s="137"/>
      <c r="D15" s="234">
        <v>540664782781</v>
      </c>
      <c r="E15" s="234">
        <v>1543119936540</v>
      </c>
    </row>
    <row r="16" spans="1:5" ht="15">
      <c r="A16" s="132" t="s">
        <v>819</v>
      </c>
      <c r="B16" s="137">
        <v>5</v>
      </c>
      <c r="C16" s="137"/>
      <c r="D16" s="234">
        <v>-366826046675</v>
      </c>
      <c r="E16" s="234">
        <v>-115635142264</v>
      </c>
    </row>
    <row r="17" spans="1:5" ht="15">
      <c r="A17" s="132" t="s">
        <v>775</v>
      </c>
      <c r="B17" s="137">
        <v>6</v>
      </c>
      <c r="C17" s="137"/>
      <c r="D17" s="244">
        <v>175712567664</v>
      </c>
      <c r="E17" s="234">
        <v>170960877208</v>
      </c>
    </row>
    <row r="18" spans="1:5" ht="15">
      <c r="A18" s="236" t="s">
        <v>776</v>
      </c>
      <c r="B18" s="237">
        <v>8</v>
      </c>
      <c r="C18" s="136"/>
      <c r="D18" s="238">
        <f>+D11+D12</f>
        <v>2137073143830</v>
      </c>
      <c r="E18" s="238">
        <v>2140794745921</v>
      </c>
    </row>
    <row r="19" spans="1:5" ht="15">
      <c r="A19" s="132" t="s">
        <v>777</v>
      </c>
      <c r="B19" s="137">
        <v>9</v>
      </c>
      <c r="C19" s="137"/>
      <c r="D19" s="234">
        <v>-18708538542</v>
      </c>
      <c r="E19" s="234">
        <v>-862775629907</v>
      </c>
    </row>
    <row r="20" spans="1:5" ht="15">
      <c r="A20" s="132" t="s">
        <v>778</v>
      </c>
      <c r="B20" s="137">
        <v>10</v>
      </c>
      <c r="C20" s="137"/>
      <c r="D20" s="234">
        <v>-66798464541</v>
      </c>
      <c r="E20" s="234">
        <v>-110982638160</v>
      </c>
    </row>
    <row r="21" spans="1:5" ht="15">
      <c r="A21" s="132" t="s">
        <v>779</v>
      </c>
      <c r="B21" s="137">
        <v>11</v>
      </c>
      <c r="C21" s="137"/>
      <c r="D21" s="234">
        <v>34682952472</v>
      </c>
      <c r="E21" s="234">
        <v>215113572703</v>
      </c>
    </row>
    <row r="22" spans="1:5" ht="15">
      <c r="A22" s="132" t="s">
        <v>780</v>
      </c>
      <c r="B22" s="137">
        <v>12</v>
      </c>
      <c r="C22" s="137"/>
      <c r="D22" s="234">
        <v>570236808</v>
      </c>
      <c r="E22" s="234">
        <v>-788327930</v>
      </c>
    </row>
    <row r="23" spans="1:5" ht="15">
      <c r="A23" s="132" t="s">
        <v>781</v>
      </c>
      <c r="B23" s="137">
        <v>13</v>
      </c>
      <c r="C23" s="137"/>
      <c r="D23" s="234">
        <v>-174202701298</v>
      </c>
      <c r="E23" s="234">
        <v>-920912812</v>
      </c>
    </row>
    <row r="24" spans="1:5" ht="15">
      <c r="A24" s="132" t="s">
        <v>782</v>
      </c>
      <c r="B24" s="137">
        <v>14</v>
      </c>
      <c r="C24" s="137"/>
      <c r="D24" s="234">
        <v>-30503745710</v>
      </c>
      <c r="E24" s="234">
        <v>-1647279914</v>
      </c>
    </row>
    <row r="25" spans="1:5" ht="15">
      <c r="A25" s="132" t="s">
        <v>783</v>
      </c>
      <c r="B25" s="137">
        <v>15</v>
      </c>
      <c r="C25" s="137"/>
      <c r="D25" s="234">
        <v>57797680</v>
      </c>
      <c r="E25" s="234">
        <v>90400000</v>
      </c>
    </row>
    <row r="26" spans="1:5" ht="15">
      <c r="A26" s="132" t="s">
        <v>784</v>
      </c>
      <c r="B26" s="137">
        <v>16</v>
      </c>
      <c r="C26" s="137"/>
      <c r="D26" s="234">
        <v>-8444879705</v>
      </c>
      <c r="E26" s="234">
        <v>-9505542136</v>
      </c>
    </row>
    <row r="27" spans="1:5" ht="15">
      <c r="A27" s="236" t="s">
        <v>785</v>
      </c>
      <c r="B27" s="237">
        <v>20</v>
      </c>
      <c r="C27" s="137"/>
      <c r="D27" s="238">
        <f>SUM(D18:D26)</f>
        <v>1873725800994</v>
      </c>
      <c r="E27" s="238">
        <v>1369378387765</v>
      </c>
    </row>
    <row r="28" spans="1:5" ht="15">
      <c r="A28" s="131" t="s">
        <v>786</v>
      </c>
      <c r="B28" s="137"/>
      <c r="C28" s="137"/>
      <c r="D28" s="234"/>
      <c r="E28" s="234">
        <v>0</v>
      </c>
    </row>
    <row r="29" spans="1:5" ht="15">
      <c r="A29" s="132" t="s">
        <v>787</v>
      </c>
      <c r="B29" s="137">
        <v>21</v>
      </c>
      <c r="C29" s="137"/>
      <c r="D29" s="234">
        <v>-22381553279</v>
      </c>
      <c r="E29" s="234">
        <v>-229215088142</v>
      </c>
    </row>
    <row r="30" spans="1:5" ht="15">
      <c r="A30" s="132" t="s">
        <v>788</v>
      </c>
      <c r="B30" s="137">
        <v>22</v>
      </c>
      <c r="C30" s="137"/>
      <c r="D30" s="234">
        <v>88000000</v>
      </c>
      <c r="E30" s="234">
        <v>830296843</v>
      </c>
    </row>
    <row r="31" spans="1:5" ht="15">
      <c r="A31" s="132" t="s">
        <v>789</v>
      </c>
      <c r="B31" s="137">
        <v>23</v>
      </c>
      <c r="C31" s="137"/>
      <c r="D31" s="234">
        <v>-1796823073944</v>
      </c>
      <c r="E31" s="234">
        <v>-3085000000000</v>
      </c>
    </row>
    <row r="32" spans="1:5" ht="15">
      <c r="A32" s="132" t="s">
        <v>790</v>
      </c>
      <c r="B32" s="137">
        <v>24</v>
      </c>
      <c r="C32" s="137"/>
      <c r="D32" s="234">
        <v>2155000000000</v>
      </c>
      <c r="E32" s="234">
        <v>2185000000000</v>
      </c>
    </row>
    <row r="33" spans="1:5" ht="15">
      <c r="A33" s="132" t="s">
        <v>791</v>
      </c>
      <c r="B33" s="137">
        <v>25</v>
      </c>
      <c r="C33" s="137"/>
      <c r="D33" s="234">
        <v>-1435557500000</v>
      </c>
      <c r="E33" s="234"/>
    </row>
    <row r="34" spans="1:5" ht="15">
      <c r="A34" s="132" t="s">
        <v>792</v>
      </c>
      <c r="B34" s="137">
        <v>26</v>
      </c>
      <c r="C34" s="137"/>
      <c r="D34" s="234"/>
      <c r="E34" s="234">
        <v>0</v>
      </c>
    </row>
    <row r="35" spans="1:5" ht="15">
      <c r="A35" s="132" t="s">
        <v>793</v>
      </c>
      <c r="B35" s="137">
        <v>27</v>
      </c>
      <c r="C35" s="137"/>
      <c r="D35" s="234">
        <v>439873535965</v>
      </c>
      <c r="E35" s="234">
        <v>123796722202</v>
      </c>
    </row>
    <row r="36" spans="1:5" ht="15">
      <c r="A36" s="236" t="s">
        <v>794</v>
      </c>
      <c r="B36" s="237">
        <v>30</v>
      </c>
      <c r="C36" s="137"/>
      <c r="D36" s="238">
        <f>SUM(D28:D35)</f>
        <v>-659800591258</v>
      </c>
      <c r="E36" s="238">
        <v>-1004588069097</v>
      </c>
    </row>
    <row r="37" spans="1:5" ht="15">
      <c r="A37" s="131" t="s">
        <v>795</v>
      </c>
      <c r="B37" s="137"/>
      <c r="C37" s="137"/>
      <c r="D37" s="234">
        <v>0</v>
      </c>
      <c r="E37" s="234">
        <v>0</v>
      </c>
    </row>
    <row r="38" spans="1:5" ht="15">
      <c r="A38" s="132" t="s">
        <v>796</v>
      </c>
      <c r="B38" s="137">
        <v>31</v>
      </c>
      <c r="C38" s="137"/>
      <c r="D38" s="234">
        <v>0</v>
      </c>
      <c r="E38" s="234">
        <v>0</v>
      </c>
    </row>
    <row r="39" spans="1:5" ht="15">
      <c r="A39" s="132" t="s">
        <v>797</v>
      </c>
      <c r="B39" s="137">
        <v>32</v>
      </c>
      <c r="C39" s="137"/>
      <c r="D39" s="234">
        <f>(CĐKT!D88-CĐKT!E88)</f>
        <v>0</v>
      </c>
      <c r="E39" s="234">
        <v>-2169916500</v>
      </c>
    </row>
    <row r="40" spans="1:5" ht="15">
      <c r="A40" s="132" t="s">
        <v>798</v>
      </c>
      <c r="B40" s="137">
        <v>33</v>
      </c>
      <c r="C40" s="137"/>
      <c r="D40" s="234"/>
      <c r="E40" s="234">
        <v>75074414034</v>
      </c>
    </row>
    <row r="41" spans="1:5" ht="15">
      <c r="A41" s="132" t="s">
        <v>799</v>
      </c>
      <c r="B41" s="137">
        <v>34</v>
      </c>
      <c r="C41" s="137"/>
      <c r="D41" s="234">
        <v>-343423050999</v>
      </c>
      <c r="E41" s="234">
        <v>-75074414034</v>
      </c>
    </row>
    <row r="42" spans="1:5" ht="15">
      <c r="A42" s="132" t="s">
        <v>800</v>
      </c>
      <c r="B42" s="137">
        <v>35</v>
      </c>
      <c r="C42" s="137"/>
      <c r="D42" s="234">
        <v>0</v>
      </c>
      <c r="E42" s="234">
        <v>0</v>
      </c>
    </row>
    <row r="43" spans="1:5" ht="15">
      <c r="A43" s="132" t="s">
        <v>801</v>
      </c>
      <c r="B43" s="137">
        <v>36</v>
      </c>
      <c r="C43" s="137"/>
      <c r="D43" s="234"/>
      <c r="E43" s="234">
        <v>-162617307000</v>
      </c>
    </row>
    <row r="44" spans="1:5" ht="15">
      <c r="A44" s="236" t="s">
        <v>802</v>
      </c>
      <c r="B44" s="237">
        <v>40</v>
      </c>
      <c r="C44" s="137"/>
      <c r="D44" s="238">
        <f>SUM(D39:D43)</f>
        <v>-343423050999</v>
      </c>
      <c r="E44" s="238">
        <v>-164787223500</v>
      </c>
    </row>
    <row r="45" spans="1:5" ht="15">
      <c r="A45" s="131" t="s">
        <v>803</v>
      </c>
      <c r="B45" s="136">
        <v>50</v>
      </c>
      <c r="C45" s="137"/>
      <c r="D45" s="239">
        <f>+D44+D36+D27</f>
        <v>870502158737</v>
      </c>
      <c r="E45" s="239">
        <v>200003095168</v>
      </c>
    </row>
    <row r="46" spans="1:5" ht="15">
      <c r="A46" s="131" t="s">
        <v>804</v>
      </c>
      <c r="B46" s="136">
        <v>60</v>
      </c>
      <c r="C46" s="137"/>
      <c r="D46" s="239">
        <f>CĐKT!E9</f>
        <v>512800801199</v>
      </c>
      <c r="E46" s="239">
        <v>312797706031</v>
      </c>
    </row>
    <row r="47" spans="1:5" ht="15">
      <c r="A47" s="132" t="s">
        <v>805</v>
      </c>
      <c r="B47" s="137">
        <v>61</v>
      </c>
      <c r="C47" s="137"/>
      <c r="D47" s="234">
        <v>0</v>
      </c>
      <c r="E47" s="234">
        <v>0</v>
      </c>
    </row>
    <row r="48" spans="1:5" ht="14.25">
      <c r="A48" s="131" t="s">
        <v>806</v>
      </c>
      <c r="B48" s="136">
        <v>70</v>
      </c>
      <c r="C48" s="136"/>
      <c r="D48" s="239">
        <f>CĐKT!D9</f>
        <v>1383302959936</v>
      </c>
      <c r="E48" s="239">
        <v>512800801199</v>
      </c>
    </row>
    <row r="49" spans="1:5" ht="12.75">
      <c r="A49" s="240"/>
      <c r="B49" s="241"/>
      <c r="C49" s="241"/>
      <c r="D49" s="245"/>
      <c r="E49" s="242"/>
    </row>
    <row r="50" spans="1:5" ht="21" customHeight="1">
      <c r="A50" s="49"/>
      <c r="B50" s="49"/>
      <c r="C50" s="49"/>
      <c r="D50" s="268">
        <f>D46+D45-D48</f>
        <v>0</v>
      </c>
      <c r="E50" s="50"/>
    </row>
    <row r="51" spans="4:5" ht="18.75">
      <c r="D51" s="370" t="str">
        <f>+KQKD!F31</f>
        <v>Ngày 19 tháng 01 năm 2010</v>
      </c>
      <c r="E51" s="370"/>
    </row>
    <row r="52" spans="1:5" ht="21" customHeight="1">
      <c r="A52" s="372" t="s">
        <v>1230</v>
      </c>
      <c r="B52" s="372"/>
      <c r="C52" s="372"/>
      <c r="D52" s="371" t="s">
        <v>850</v>
      </c>
      <c r="E52" s="371"/>
    </row>
    <row r="53" spans="4:5" ht="22.5" customHeight="1">
      <c r="D53" s="256"/>
      <c r="E53" s="256"/>
    </row>
    <row r="54" spans="4:5" ht="12.75">
      <c r="D54" s="38"/>
      <c r="E54" s="38"/>
    </row>
    <row r="55" spans="4:5" ht="12.75">
      <c r="D55" s="38"/>
      <c r="E55" s="38"/>
    </row>
    <row r="56" spans="4:5" ht="12.75">
      <c r="D56" s="38"/>
      <c r="E56" s="38"/>
    </row>
    <row r="57" spans="4:5" ht="12.75">
      <c r="D57" s="38"/>
      <c r="E57" s="38"/>
    </row>
    <row r="58" spans="1:5" s="43" customFormat="1" ht="18.75">
      <c r="A58" s="366" t="s">
        <v>1275</v>
      </c>
      <c r="B58" s="366"/>
      <c r="C58" s="243"/>
      <c r="D58" s="342" t="s">
        <v>323</v>
      </c>
      <c r="E58" s="342"/>
    </row>
    <row r="60" ht="12.75">
      <c r="D60" s="48"/>
    </row>
  </sheetData>
  <sheetProtection formatCells="0" formatColumns="0" formatRows="0" insertColumns="0" insertRows="0" insertHyperlinks="0" deleteColumns="0" deleteRows="0" sort="0" autoFilter="0" pivotTables="0"/>
  <mergeCells count="13">
    <mergeCell ref="D1:E1"/>
    <mergeCell ref="A3:E3"/>
    <mergeCell ref="A4:E4"/>
    <mergeCell ref="A5:E5"/>
    <mergeCell ref="A58:B58"/>
    <mergeCell ref="D58:E58"/>
    <mergeCell ref="D7:E7"/>
    <mergeCell ref="A7:A8"/>
    <mergeCell ref="B7:B8"/>
    <mergeCell ref="C7:C8"/>
    <mergeCell ref="D51:E51"/>
    <mergeCell ref="D52:E52"/>
    <mergeCell ref="A52:C52"/>
  </mergeCells>
  <printOptions/>
  <pageMargins left="0.7480314960629921" right="0.31496062992125984" top="0.6299212598425197" bottom="0.5" header="0.2362204724409449" footer="0.2755905511811024"/>
  <pageSetup horizontalDpi="600" verticalDpi="600" orientation="landscape" paperSize="9" r:id="rId1"/>
  <headerFooter alignWithMargins="0">
    <oddFooter>&amp;C&amp;P/&amp;N&amp;RBC Lưu chuyển tiền tệ</oddFooter>
  </headerFooter>
</worksheet>
</file>

<file path=xl/worksheets/sheet5.xml><?xml version="1.0" encoding="utf-8"?>
<worksheet xmlns="http://schemas.openxmlformats.org/spreadsheetml/2006/main" xmlns:r="http://schemas.openxmlformats.org/officeDocument/2006/relationships">
  <dimension ref="A1:H469"/>
  <sheetViews>
    <sheetView zoomScalePageLayoutView="0" workbookViewId="0" topLeftCell="A54">
      <selection activeCell="B9" sqref="B9"/>
    </sheetView>
  </sheetViews>
  <sheetFormatPr defaultColWidth="9.140625" defaultRowHeight="12.75"/>
  <cols>
    <col min="1" max="1" width="38.421875" style="30" customWidth="1"/>
    <col min="2" max="2" width="18.8515625" style="30" customWidth="1"/>
    <col min="3" max="3" width="17.28125" style="30" customWidth="1"/>
    <col min="4" max="4" width="19.421875" style="30" customWidth="1"/>
    <col min="5" max="5" width="17.00390625" style="30" customWidth="1"/>
    <col min="6" max="6" width="18.8515625" style="30" customWidth="1"/>
    <col min="7" max="7" width="17.57421875" style="30" customWidth="1"/>
    <col min="8" max="8" width="6.57421875" style="30" hidden="1" customWidth="1"/>
    <col min="9" max="16384" width="9.140625" style="30" customWidth="1"/>
  </cols>
  <sheetData>
    <row r="1" spans="1:7" ht="16.5" customHeight="1">
      <c r="A1" s="406" t="s">
        <v>586</v>
      </c>
      <c r="B1" s="406"/>
      <c r="C1" s="406"/>
      <c r="F1" s="404" t="s">
        <v>476</v>
      </c>
      <c r="G1" s="404"/>
    </row>
    <row r="2" spans="1:8" ht="16.5" customHeight="1">
      <c r="A2" s="353" t="s">
        <v>465</v>
      </c>
      <c r="B2" s="353"/>
      <c r="E2" s="405" t="s">
        <v>593</v>
      </c>
      <c r="F2" s="405"/>
      <c r="G2" s="405"/>
      <c r="H2" s="405"/>
    </row>
    <row r="3" spans="1:8" ht="16.5" customHeight="1">
      <c r="A3" s="1"/>
      <c r="B3" s="174"/>
      <c r="E3" s="405"/>
      <c r="F3" s="405"/>
      <c r="G3" s="405"/>
      <c r="H3" s="405"/>
    </row>
    <row r="4" ht="16.5" customHeight="1">
      <c r="A4" s="4"/>
    </row>
    <row r="5" spans="1:8" ht="21.75" customHeight="1">
      <c r="A5" s="350" t="s">
        <v>851</v>
      </c>
      <c r="B5" s="350"/>
      <c r="C5" s="350"/>
      <c r="D5" s="350"/>
      <c r="E5" s="350"/>
      <c r="F5" s="350"/>
      <c r="G5" s="350"/>
      <c r="H5" s="350"/>
    </row>
    <row r="6" spans="1:8" ht="20.25" customHeight="1">
      <c r="A6" s="344" t="str">
        <f>+CĐKT!A5</f>
        <v>Quý IV năm 2009</v>
      </c>
      <c r="B6" s="344"/>
      <c r="C6" s="344"/>
      <c r="D6" s="344"/>
      <c r="E6" s="344"/>
      <c r="F6" s="344"/>
      <c r="G6" s="344"/>
      <c r="H6" s="344"/>
    </row>
    <row r="7" ht="9" customHeight="1">
      <c r="A7" s="104"/>
    </row>
    <row r="8" spans="1:8" ht="16.5" customHeight="1">
      <c r="A8" s="85" t="s">
        <v>477</v>
      </c>
      <c r="B8" s="86"/>
      <c r="C8" s="86"/>
      <c r="D8" s="86"/>
      <c r="E8" s="86"/>
      <c r="F8" s="86"/>
      <c r="G8" s="87"/>
      <c r="H8" s="87"/>
    </row>
    <row r="9" spans="1:8" ht="16.5" customHeight="1">
      <c r="A9" s="86" t="s">
        <v>466</v>
      </c>
      <c r="B9" s="88" t="s">
        <v>594</v>
      </c>
      <c r="C9" s="86"/>
      <c r="D9" s="86"/>
      <c r="E9" s="86"/>
      <c r="F9" s="86"/>
      <c r="G9" s="87"/>
      <c r="H9" s="87"/>
    </row>
    <row r="10" spans="1:8" ht="16.5" customHeight="1">
      <c r="A10" s="86" t="s">
        <v>467</v>
      </c>
      <c r="B10" s="88" t="s">
        <v>595</v>
      </c>
      <c r="C10" s="86"/>
      <c r="D10" s="86"/>
      <c r="E10" s="86"/>
      <c r="F10" s="86"/>
      <c r="G10" s="87"/>
      <c r="H10" s="87"/>
    </row>
    <row r="11" spans="1:8" ht="69.75" customHeight="1">
      <c r="A11" s="403" t="s">
        <v>231</v>
      </c>
      <c r="B11" s="403"/>
      <c r="C11" s="403"/>
      <c r="D11" s="403"/>
      <c r="E11" s="403"/>
      <c r="F11" s="403"/>
      <c r="G11" s="403"/>
      <c r="H11" s="403"/>
    </row>
    <row r="12" spans="1:8" ht="19.5" customHeight="1">
      <c r="A12" s="403" t="s">
        <v>745</v>
      </c>
      <c r="B12" s="403"/>
      <c r="C12" s="403"/>
      <c r="D12" s="403"/>
      <c r="E12" s="403"/>
      <c r="F12" s="403"/>
      <c r="G12" s="403"/>
      <c r="H12" s="403"/>
    </row>
    <row r="13" spans="1:8" ht="9" customHeight="1">
      <c r="A13" s="103"/>
      <c r="B13" s="103"/>
      <c r="C13" s="103"/>
      <c r="D13" s="103"/>
      <c r="E13" s="103"/>
      <c r="F13" s="103"/>
      <c r="G13" s="103"/>
      <c r="H13" s="103"/>
    </row>
    <row r="14" spans="1:6" ht="16.5" customHeight="1">
      <c r="A14" s="8" t="s">
        <v>596</v>
      </c>
      <c r="B14" s="89"/>
      <c r="C14" s="89"/>
      <c r="D14" s="89"/>
      <c r="E14" s="89"/>
      <c r="F14" s="89"/>
    </row>
    <row r="15" spans="1:6" ht="16.5" customHeight="1">
      <c r="A15" s="14" t="s">
        <v>686</v>
      </c>
      <c r="B15" s="18" t="s">
        <v>1239</v>
      </c>
      <c r="C15" s="89"/>
      <c r="D15" s="89"/>
      <c r="E15" s="89"/>
      <c r="F15" s="89"/>
    </row>
    <row r="16" spans="1:6" ht="16.5" customHeight="1">
      <c r="A16" s="14" t="s">
        <v>468</v>
      </c>
      <c r="B16" s="89"/>
      <c r="C16" s="90" t="s">
        <v>469</v>
      </c>
      <c r="D16" s="89"/>
      <c r="E16" s="89"/>
      <c r="F16" s="89"/>
    </row>
    <row r="17" spans="1:6" ht="16.5" customHeight="1">
      <c r="A17" s="14"/>
      <c r="B17" s="89"/>
      <c r="C17" s="89"/>
      <c r="D17" s="89"/>
      <c r="E17" s="89"/>
      <c r="F17" s="89"/>
    </row>
    <row r="18" spans="1:6" ht="16.5" customHeight="1">
      <c r="A18" s="8" t="s">
        <v>597</v>
      </c>
      <c r="B18" s="89"/>
      <c r="C18" s="89"/>
      <c r="D18" s="89"/>
      <c r="E18" s="89"/>
      <c r="F18" s="89"/>
    </row>
    <row r="19" spans="1:8" ht="32.25" customHeight="1">
      <c r="A19" s="399" t="s">
        <v>715</v>
      </c>
      <c r="B19" s="399"/>
      <c r="C19" s="399"/>
      <c r="D19" s="399"/>
      <c r="E19" s="399"/>
      <c r="F19" s="399"/>
      <c r="G19" s="399"/>
      <c r="H19" s="399"/>
    </row>
    <row r="20" spans="1:8" ht="34.5" customHeight="1">
      <c r="A20" s="399" t="s">
        <v>598</v>
      </c>
      <c r="B20" s="399"/>
      <c r="C20" s="399"/>
      <c r="D20" s="399"/>
      <c r="E20" s="399"/>
      <c r="F20" s="399"/>
      <c r="G20" s="399"/>
      <c r="H20" s="399"/>
    </row>
    <row r="21" spans="1:6" ht="16.5" customHeight="1">
      <c r="A21" s="14" t="s">
        <v>714</v>
      </c>
      <c r="B21" s="90" t="s">
        <v>743</v>
      </c>
      <c r="C21" s="89"/>
      <c r="D21" s="89"/>
      <c r="E21" s="89"/>
      <c r="F21" s="89"/>
    </row>
    <row r="22" spans="1:6" ht="12" customHeight="1">
      <c r="A22" s="14"/>
      <c r="B22" s="89"/>
      <c r="C22" s="89"/>
      <c r="D22" s="89"/>
      <c r="E22" s="89"/>
      <c r="F22" s="89"/>
    </row>
    <row r="23" spans="1:6" ht="16.5" customHeight="1">
      <c r="A23" s="8" t="s">
        <v>599</v>
      </c>
      <c r="B23" s="89"/>
      <c r="C23" s="89"/>
      <c r="D23" s="89"/>
      <c r="E23" s="89"/>
      <c r="F23" s="89"/>
    </row>
    <row r="24" spans="1:6" ht="16.5" customHeight="1">
      <c r="A24" s="14" t="s">
        <v>581</v>
      </c>
      <c r="B24" s="89"/>
      <c r="C24" s="89"/>
      <c r="D24" s="89"/>
      <c r="E24" s="89"/>
      <c r="F24" s="89"/>
    </row>
    <row r="25" spans="1:8" ht="32.25" customHeight="1">
      <c r="A25" s="399" t="s">
        <v>746</v>
      </c>
      <c r="B25" s="399"/>
      <c r="C25" s="399"/>
      <c r="D25" s="399"/>
      <c r="E25" s="399"/>
      <c r="F25" s="399"/>
      <c r="G25" s="399"/>
      <c r="H25" s="399"/>
    </row>
    <row r="26" spans="1:8" ht="30.75" customHeight="1">
      <c r="A26" s="399" t="s">
        <v>721</v>
      </c>
      <c r="B26" s="399"/>
      <c r="C26" s="399"/>
      <c r="D26" s="399"/>
      <c r="E26" s="399"/>
      <c r="F26" s="399"/>
      <c r="G26" s="399"/>
      <c r="H26" s="399"/>
    </row>
    <row r="27" spans="1:6" ht="8.25" customHeight="1">
      <c r="A27" s="14"/>
      <c r="B27" s="89"/>
      <c r="C27" s="89"/>
      <c r="D27" s="89"/>
      <c r="E27" s="89"/>
      <c r="F27" s="89"/>
    </row>
    <row r="28" spans="1:6" ht="16.5" customHeight="1">
      <c r="A28" s="14" t="s">
        <v>600</v>
      </c>
      <c r="B28" s="89"/>
      <c r="C28" s="89"/>
      <c r="D28" s="89"/>
      <c r="E28" s="89"/>
      <c r="F28" s="89"/>
    </row>
    <row r="29" spans="1:6" ht="16.5" customHeight="1">
      <c r="A29" s="14" t="s">
        <v>716</v>
      </c>
      <c r="B29" s="89"/>
      <c r="C29" s="90" t="s">
        <v>470</v>
      </c>
      <c r="D29" s="89"/>
      <c r="E29" s="89"/>
      <c r="F29" s="89"/>
    </row>
    <row r="30" spans="1:6" ht="16.5" customHeight="1">
      <c r="A30" s="15" t="s">
        <v>471</v>
      </c>
      <c r="B30" s="89"/>
      <c r="C30" s="89"/>
      <c r="D30" s="89"/>
      <c r="E30" s="89"/>
      <c r="F30" s="89"/>
    </row>
    <row r="31" spans="1:6" ht="16.5" customHeight="1">
      <c r="A31" s="15" t="s">
        <v>472</v>
      </c>
      <c r="B31" s="89"/>
      <c r="C31" s="89"/>
      <c r="D31" s="89"/>
      <c r="E31" s="89"/>
      <c r="F31" s="89"/>
    </row>
    <row r="32" spans="1:6" ht="16.5" customHeight="1">
      <c r="A32" s="15" t="s">
        <v>601</v>
      </c>
      <c r="B32" s="89"/>
      <c r="C32" s="89"/>
      <c r="D32" s="89"/>
      <c r="E32" s="89"/>
      <c r="F32" s="89"/>
    </row>
    <row r="33" spans="1:6" ht="16.5" customHeight="1">
      <c r="A33" s="15"/>
      <c r="B33" s="89"/>
      <c r="C33" s="89"/>
      <c r="D33" s="89"/>
      <c r="E33" s="89"/>
      <c r="F33" s="89"/>
    </row>
    <row r="34" spans="1:6" ht="16.5" customHeight="1">
      <c r="A34" s="15" t="s">
        <v>604</v>
      </c>
      <c r="B34" s="89"/>
      <c r="C34" s="89"/>
      <c r="D34" s="89"/>
      <c r="E34" s="89"/>
      <c r="F34" s="89"/>
    </row>
    <row r="35" spans="1:6" ht="16.5" customHeight="1">
      <c r="A35" s="15" t="s">
        <v>701</v>
      </c>
      <c r="B35" s="89"/>
      <c r="C35" s="89"/>
      <c r="D35" s="90"/>
      <c r="E35" s="89"/>
      <c r="F35" s="89"/>
    </row>
    <row r="36" spans="1:6" ht="16.5" customHeight="1">
      <c r="A36" s="15" t="s">
        <v>717</v>
      </c>
      <c r="B36" s="89"/>
      <c r="C36" s="89"/>
      <c r="D36" s="90" t="s">
        <v>602</v>
      </c>
      <c r="E36" s="89"/>
      <c r="F36" s="89"/>
    </row>
    <row r="37" spans="1:6" ht="16.5" customHeight="1">
      <c r="A37" s="15"/>
      <c r="B37" s="89"/>
      <c r="C37" s="89"/>
      <c r="D37" s="90"/>
      <c r="E37" s="89"/>
      <c r="F37" s="89"/>
    </row>
    <row r="38" spans="1:6" ht="16.5" customHeight="1">
      <c r="A38" s="15" t="s">
        <v>603</v>
      </c>
      <c r="B38" s="89"/>
      <c r="C38" s="89"/>
      <c r="D38" s="90"/>
      <c r="E38" s="89"/>
      <c r="F38" s="89"/>
    </row>
    <row r="39" spans="1:6" ht="16.5" customHeight="1">
      <c r="A39" s="15" t="s">
        <v>605</v>
      </c>
      <c r="B39" s="89"/>
      <c r="C39" s="89"/>
      <c r="D39" s="90"/>
      <c r="E39" s="89"/>
      <c r="F39" s="89"/>
    </row>
    <row r="40" spans="1:6" ht="16.5" customHeight="1">
      <c r="A40" s="15" t="s">
        <v>606</v>
      </c>
      <c r="B40" s="89"/>
      <c r="C40" s="89"/>
      <c r="D40" s="89"/>
      <c r="E40" s="89"/>
      <c r="F40" s="89"/>
    </row>
    <row r="41" spans="1:6" ht="16.5" customHeight="1">
      <c r="A41" s="15"/>
      <c r="B41" s="89"/>
      <c r="C41" s="89"/>
      <c r="D41" s="89"/>
      <c r="E41" s="89"/>
      <c r="F41" s="89"/>
    </row>
    <row r="42" spans="1:6" ht="16.5" customHeight="1">
      <c r="A42" s="15" t="s">
        <v>747</v>
      </c>
      <c r="B42" s="89"/>
      <c r="C42" s="89"/>
      <c r="D42" s="89"/>
      <c r="E42" s="89"/>
      <c r="F42" s="89"/>
    </row>
    <row r="43" spans="1:6" ht="16.5" customHeight="1">
      <c r="A43" s="15"/>
      <c r="B43" s="89"/>
      <c r="C43" s="89"/>
      <c r="D43" s="89"/>
      <c r="E43" s="89"/>
      <c r="F43" s="89"/>
    </row>
    <row r="44" spans="1:6" ht="16.5" customHeight="1">
      <c r="A44" s="15" t="s">
        <v>607</v>
      </c>
      <c r="B44" s="89"/>
      <c r="C44" s="89"/>
      <c r="D44" s="89"/>
      <c r="E44" s="89"/>
      <c r="F44" s="89"/>
    </row>
    <row r="45" spans="1:6" ht="16.5" customHeight="1" hidden="1">
      <c r="A45" s="15" t="s">
        <v>478</v>
      </c>
      <c r="B45" s="89"/>
      <c r="C45" s="89"/>
      <c r="D45" s="89"/>
      <c r="E45" s="89"/>
      <c r="F45" s="89"/>
    </row>
    <row r="46" spans="1:6" ht="16.5" customHeight="1" hidden="1">
      <c r="A46" s="15" t="s">
        <v>479</v>
      </c>
      <c r="B46" s="89"/>
      <c r="C46" s="89"/>
      <c r="D46" s="89"/>
      <c r="E46" s="89"/>
      <c r="F46" s="89"/>
    </row>
    <row r="47" spans="1:6" ht="16.5" customHeight="1">
      <c r="A47" s="15" t="s">
        <v>700</v>
      </c>
      <c r="B47" s="89"/>
      <c r="C47" s="89"/>
      <c r="D47" s="89"/>
      <c r="E47" s="89"/>
      <c r="F47" s="89"/>
    </row>
    <row r="48" spans="1:6" ht="16.5" customHeight="1">
      <c r="A48" s="15" t="s">
        <v>724</v>
      </c>
      <c r="B48" s="89"/>
      <c r="C48" s="89"/>
      <c r="D48" s="89"/>
      <c r="E48" s="89"/>
      <c r="F48" s="89"/>
    </row>
    <row r="49" spans="1:6" ht="16.5" customHeight="1" hidden="1">
      <c r="A49" s="15" t="s">
        <v>480</v>
      </c>
      <c r="B49" s="89"/>
      <c r="C49" s="89"/>
      <c r="D49" s="89"/>
      <c r="E49" s="89"/>
      <c r="F49" s="89"/>
    </row>
    <row r="50" spans="1:6" ht="16.5" customHeight="1" hidden="1">
      <c r="A50" s="15" t="s">
        <v>481</v>
      </c>
      <c r="B50" s="89"/>
      <c r="C50" s="89"/>
      <c r="D50" s="89"/>
      <c r="E50" s="89"/>
      <c r="F50" s="89"/>
    </row>
    <row r="51" spans="1:6" ht="16.5" customHeight="1">
      <c r="A51" s="15"/>
      <c r="B51" s="89"/>
      <c r="C51" s="89"/>
      <c r="D51" s="89"/>
      <c r="E51" s="89"/>
      <c r="F51" s="89"/>
    </row>
    <row r="52" spans="1:6" ht="16.5" customHeight="1">
      <c r="A52" s="15" t="s">
        <v>608</v>
      </c>
      <c r="B52" s="89"/>
      <c r="C52" s="89"/>
      <c r="D52" s="89"/>
      <c r="E52" s="89"/>
      <c r="F52" s="89"/>
    </row>
    <row r="53" spans="1:6" ht="16.5" customHeight="1">
      <c r="A53" s="15" t="s">
        <v>748</v>
      </c>
      <c r="B53" s="89"/>
      <c r="C53" s="89"/>
      <c r="D53" s="89"/>
      <c r="E53" s="89"/>
      <c r="F53" s="89"/>
    </row>
    <row r="54" spans="1:6" ht="16.5" customHeight="1">
      <c r="A54" s="15"/>
      <c r="B54" s="89"/>
      <c r="C54" s="89"/>
      <c r="D54" s="89"/>
      <c r="E54" s="89"/>
      <c r="F54" s="89"/>
    </row>
    <row r="55" spans="1:6" ht="16.5" customHeight="1">
      <c r="A55" s="15" t="s">
        <v>609</v>
      </c>
      <c r="B55" s="89"/>
      <c r="C55" s="89"/>
      <c r="D55" s="89"/>
      <c r="E55" s="89"/>
      <c r="F55" s="89"/>
    </row>
    <row r="56" spans="1:6" ht="16.5" customHeight="1" hidden="1">
      <c r="A56" s="15" t="s">
        <v>482</v>
      </c>
      <c r="B56" s="89"/>
      <c r="C56" s="89"/>
      <c r="D56" s="89"/>
      <c r="E56" s="89"/>
      <c r="F56" s="89"/>
    </row>
    <row r="57" spans="1:6" ht="16.5" customHeight="1" hidden="1">
      <c r="A57" s="15" t="s">
        <v>483</v>
      </c>
      <c r="B57" s="89"/>
      <c r="C57" s="89"/>
      <c r="D57" s="89"/>
      <c r="E57" s="89"/>
      <c r="F57" s="89"/>
    </row>
    <row r="58" spans="1:6" ht="16.5" customHeight="1" hidden="1">
      <c r="A58" s="15" t="s">
        <v>484</v>
      </c>
      <c r="B58" s="89"/>
      <c r="C58" s="89"/>
      <c r="D58" s="89"/>
      <c r="E58" s="89"/>
      <c r="F58" s="89"/>
    </row>
    <row r="59" spans="1:6" ht="16.5" customHeight="1" hidden="1">
      <c r="A59" s="15" t="s">
        <v>485</v>
      </c>
      <c r="C59" s="89"/>
      <c r="D59" s="89"/>
      <c r="E59" s="89"/>
      <c r="F59" s="89"/>
    </row>
    <row r="60" spans="1:6" ht="16.5" customHeight="1" hidden="1">
      <c r="A60" s="15" t="s">
        <v>486</v>
      </c>
      <c r="B60" s="89"/>
      <c r="D60" s="89"/>
      <c r="E60" s="89"/>
      <c r="F60" s="89"/>
    </row>
    <row r="61" spans="1:6" ht="16.5" customHeight="1" hidden="1">
      <c r="A61" s="15" t="s">
        <v>487</v>
      </c>
      <c r="B61" s="89"/>
      <c r="C61" s="89"/>
      <c r="D61" s="89"/>
      <c r="E61" s="89"/>
      <c r="F61" s="89"/>
    </row>
    <row r="62" spans="1:6" ht="16.5" customHeight="1" hidden="1">
      <c r="A62" s="15" t="s">
        <v>488</v>
      </c>
      <c r="B62" s="89"/>
      <c r="C62" s="89"/>
      <c r="D62" s="89"/>
      <c r="E62" s="89"/>
      <c r="F62" s="89"/>
    </row>
    <row r="63" spans="1:8" ht="16.5" customHeight="1">
      <c r="A63" s="400" t="s">
        <v>749</v>
      </c>
      <c r="B63" s="400"/>
      <c r="C63" s="400"/>
      <c r="D63" s="400"/>
      <c r="E63" s="400"/>
      <c r="F63" s="400"/>
      <c r="G63" s="400"/>
      <c r="H63" s="400"/>
    </row>
    <row r="64" spans="1:6" ht="16.5" customHeight="1">
      <c r="A64" s="18" t="s">
        <v>750</v>
      </c>
      <c r="B64" s="89"/>
      <c r="C64" s="89"/>
      <c r="D64" s="89"/>
      <c r="E64" s="89"/>
      <c r="F64" s="89"/>
    </row>
    <row r="65" spans="1:6" ht="10.5" customHeight="1">
      <c r="A65" s="15"/>
      <c r="B65" s="89"/>
      <c r="C65" s="89"/>
      <c r="D65" s="89"/>
      <c r="E65" s="89"/>
      <c r="F65" s="89"/>
    </row>
    <row r="66" spans="1:6" ht="16.5" customHeight="1">
      <c r="A66" s="15" t="s">
        <v>610</v>
      </c>
      <c r="B66" s="89"/>
      <c r="C66" s="89"/>
      <c r="D66" s="89"/>
      <c r="E66" s="89"/>
      <c r="F66" s="89"/>
    </row>
    <row r="67" spans="1:6" ht="16.5" customHeight="1">
      <c r="A67" s="15"/>
      <c r="B67" s="89"/>
      <c r="C67" s="89"/>
      <c r="D67" s="89"/>
      <c r="E67" s="89"/>
      <c r="F67" s="89"/>
    </row>
    <row r="68" spans="1:6" ht="16.5" customHeight="1">
      <c r="A68" s="15" t="s">
        <v>611</v>
      </c>
      <c r="B68" s="89"/>
      <c r="C68" s="89"/>
      <c r="D68" s="89"/>
      <c r="E68" s="89"/>
      <c r="F68" s="89"/>
    </row>
    <row r="69" spans="1:6" ht="16.5" customHeight="1" hidden="1">
      <c r="A69" s="15" t="s">
        <v>489</v>
      </c>
      <c r="B69" s="89"/>
      <c r="C69" s="89"/>
      <c r="D69" s="89"/>
      <c r="E69" s="89"/>
      <c r="F69" s="89"/>
    </row>
    <row r="70" spans="1:6" ht="16.5" customHeight="1" hidden="1">
      <c r="A70" s="15" t="s">
        <v>490</v>
      </c>
      <c r="B70" s="89"/>
      <c r="C70" s="89"/>
      <c r="D70" s="89"/>
      <c r="E70" s="89"/>
      <c r="F70" s="89"/>
    </row>
    <row r="71" spans="1:6" ht="16.5" customHeight="1" hidden="1">
      <c r="A71" s="15" t="s">
        <v>491</v>
      </c>
      <c r="B71" s="89"/>
      <c r="C71" s="89"/>
      <c r="D71" s="89"/>
      <c r="E71" s="89"/>
      <c r="F71" s="89"/>
    </row>
    <row r="72" spans="1:6" ht="16.5" customHeight="1" hidden="1">
      <c r="A72" s="15" t="s">
        <v>492</v>
      </c>
      <c r="B72" s="89"/>
      <c r="C72" s="89"/>
      <c r="D72" s="89"/>
      <c r="E72" s="89"/>
      <c r="F72" s="89"/>
    </row>
    <row r="73" spans="1:8" ht="19.5" customHeight="1">
      <c r="A73" s="397" t="s">
        <v>741</v>
      </c>
      <c r="B73" s="400"/>
      <c r="C73" s="400"/>
      <c r="D73" s="400"/>
      <c r="E73" s="400"/>
      <c r="F73" s="400"/>
      <c r="G73" s="400"/>
      <c r="H73" s="400"/>
    </row>
    <row r="74" spans="1:8" ht="19.5" customHeight="1">
      <c r="A74" s="104" t="s">
        <v>722</v>
      </c>
      <c r="B74" s="5"/>
      <c r="C74" s="5"/>
      <c r="D74" s="5"/>
      <c r="E74" s="5"/>
      <c r="F74" s="5"/>
      <c r="G74" s="5"/>
      <c r="H74" s="5"/>
    </row>
    <row r="75" spans="1:8" ht="19.5" customHeight="1">
      <c r="A75" s="104" t="s">
        <v>723</v>
      </c>
      <c r="B75" s="5"/>
      <c r="C75" s="5"/>
      <c r="D75" s="5"/>
      <c r="E75" s="5"/>
      <c r="F75" s="5"/>
      <c r="G75" s="5"/>
      <c r="H75" s="5"/>
    </row>
    <row r="76" spans="1:8" ht="32.25" customHeight="1">
      <c r="A76" s="397" t="s">
        <v>751</v>
      </c>
      <c r="B76" s="400"/>
      <c r="C76" s="400"/>
      <c r="D76" s="400"/>
      <c r="E76" s="400"/>
      <c r="F76" s="400"/>
      <c r="G76" s="400"/>
      <c r="H76" s="400"/>
    </row>
    <row r="77" spans="1:8" ht="12.75" customHeight="1">
      <c r="A77" s="5"/>
      <c r="B77" s="5"/>
      <c r="C77" s="5"/>
      <c r="D77" s="5"/>
      <c r="E77" s="5"/>
      <c r="F77" s="5"/>
      <c r="G77" s="5"/>
      <c r="H77" s="5"/>
    </row>
    <row r="78" spans="1:6" ht="16.5" customHeight="1">
      <c r="A78" s="15" t="s">
        <v>612</v>
      </c>
      <c r="B78" s="89"/>
      <c r="C78" s="89"/>
      <c r="D78" s="89"/>
      <c r="E78" s="89"/>
      <c r="F78" s="89"/>
    </row>
    <row r="79" spans="1:6" ht="16.5" customHeight="1" hidden="1">
      <c r="A79" s="15" t="s">
        <v>473</v>
      </c>
      <c r="B79" s="89"/>
      <c r="C79" s="89"/>
      <c r="D79" s="89"/>
      <c r="E79" s="89"/>
      <c r="F79" s="89"/>
    </row>
    <row r="80" spans="1:6" ht="16.5" customHeight="1">
      <c r="A80" s="15" t="s">
        <v>725</v>
      </c>
      <c r="B80" s="89"/>
      <c r="C80" s="89"/>
      <c r="D80" s="89"/>
      <c r="E80" s="89"/>
      <c r="F80" s="89"/>
    </row>
    <row r="81" spans="1:6" ht="16.5" customHeight="1">
      <c r="A81" s="15" t="s">
        <v>742</v>
      </c>
      <c r="B81" s="89"/>
      <c r="C81" s="89"/>
      <c r="D81" s="89"/>
      <c r="E81" s="89"/>
      <c r="F81" s="89"/>
    </row>
    <row r="82" spans="1:6" ht="16.5" customHeight="1">
      <c r="A82" s="15" t="s">
        <v>613</v>
      </c>
      <c r="B82" s="89"/>
      <c r="C82" s="89"/>
      <c r="D82" s="89"/>
      <c r="E82" s="89"/>
      <c r="F82" s="89"/>
    </row>
    <row r="83" spans="1:6" ht="16.5" customHeight="1">
      <c r="A83" s="15"/>
      <c r="B83" s="89"/>
      <c r="C83" s="89"/>
      <c r="D83" s="89"/>
      <c r="E83" s="89"/>
      <c r="F83" s="89"/>
    </row>
    <row r="84" spans="1:8" ht="30.75" customHeight="1">
      <c r="A84" s="397" t="s">
        <v>614</v>
      </c>
      <c r="B84" s="397"/>
      <c r="C84" s="397"/>
      <c r="D84" s="397"/>
      <c r="E84" s="397"/>
      <c r="F84" s="397"/>
      <c r="G84" s="397"/>
      <c r="H84" s="397"/>
    </row>
    <row r="85" spans="1:6" ht="7.5" customHeight="1">
      <c r="A85" s="17"/>
      <c r="B85" s="89"/>
      <c r="C85" s="89"/>
      <c r="D85" s="89"/>
      <c r="E85" s="89"/>
      <c r="F85" s="89"/>
    </row>
    <row r="86" spans="1:6" ht="17.25" customHeight="1">
      <c r="A86" s="15" t="s">
        <v>740</v>
      </c>
      <c r="B86" s="89"/>
      <c r="C86" s="89"/>
      <c r="D86" s="89"/>
      <c r="E86" s="89"/>
      <c r="F86" s="89"/>
    </row>
    <row r="87" spans="1:8" ht="29.25" customHeight="1">
      <c r="A87" s="397" t="s">
        <v>1240</v>
      </c>
      <c r="B87" s="400"/>
      <c r="C87" s="400"/>
      <c r="D87" s="400"/>
      <c r="E87" s="400"/>
      <c r="F87" s="400"/>
      <c r="G87" s="400"/>
      <c r="H87" s="400"/>
    </row>
    <row r="88" spans="1:6" ht="10.5" customHeight="1">
      <c r="A88" s="15"/>
      <c r="B88" s="89"/>
      <c r="C88" s="89"/>
      <c r="D88" s="89"/>
      <c r="E88" s="89"/>
      <c r="F88" s="89"/>
    </row>
    <row r="89" spans="1:8" ht="33" customHeight="1">
      <c r="A89" s="397" t="s">
        <v>758</v>
      </c>
      <c r="B89" s="400"/>
      <c r="C89" s="400"/>
      <c r="D89" s="400"/>
      <c r="E89" s="400"/>
      <c r="F89" s="400"/>
      <c r="G89" s="400"/>
      <c r="H89" s="400"/>
    </row>
    <row r="90" spans="1:6" ht="16.5" customHeight="1">
      <c r="A90" s="15"/>
      <c r="B90" s="89"/>
      <c r="C90" s="89"/>
      <c r="D90" s="89"/>
      <c r="E90" s="89"/>
      <c r="F90" s="89"/>
    </row>
    <row r="91" spans="1:6" ht="16.5" customHeight="1">
      <c r="A91" s="15" t="s">
        <v>615</v>
      </c>
      <c r="B91" s="89"/>
      <c r="C91" s="89"/>
      <c r="D91" s="89"/>
      <c r="E91" s="89"/>
      <c r="F91" s="89"/>
    </row>
    <row r="92" ht="16.5" customHeight="1"/>
    <row r="93" spans="1:8" ht="16.5" customHeight="1">
      <c r="A93" s="394" t="s">
        <v>616</v>
      </c>
      <c r="B93" s="394"/>
      <c r="C93" s="394"/>
      <c r="D93" s="394"/>
      <c r="E93" s="394"/>
      <c r="F93" s="394"/>
      <c r="G93" s="394"/>
      <c r="H93" s="394"/>
    </row>
    <row r="94" spans="1:6" ht="16.5" customHeight="1">
      <c r="A94" s="104"/>
      <c r="B94" s="89"/>
      <c r="C94" s="89"/>
      <c r="D94" s="90" t="s">
        <v>726</v>
      </c>
      <c r="E94" s="89"/>
      <c r="F94" s="89"/>
    </row>
    <row r="95" spans="1:6" ht="16.5" customHeight="1">
      <c r="A95" s="13" t="s">
        <v>617</v>
      </c>
      <c r="C95" s="51" t="s">
        <v>619</v>
      </c>
      <c r="D95" s="51" t="s">
        <v>618</v>
      </c>
      <c r="F95" s="89"/>
    </row>
    <row r="96" spans="1:6" ht="16.5" customHeight="1">
      <c r="A96" s="13" t="s">
        <v>495</v>
      </c>
      <c r="C96" s="175">
        <f>Data3!B47</f>
        <v>989752898</v>
      </c>
      <c r="D96" s="175">
        <f>Data3!C47</f>
        <v>2991747953</v>
      </c>
      <c r="F96" s="89"/>
    </row>
    <row r="97" spans="1:6" ht="16.5" customHeight="1">
      <c r="A97" s="13" t="s">
        <v>496</v>
      </c>
      <c r="C97" s="175">
        <f>Data3!B48</f>
        <v>23113207038</v>
      </c>
      <c r="D97" s="175">
        <f>Data3!C48</f>
        <v>29809053246</v>
      </c>
      <c r="F97" s="89"/>
    </row>
    <row r="98" spans="1:6" ht="16.5" customHeight="1">
      <c r="A98" s="13" t="s">
        <v>498</v>
      </c>
      <c r="C98" s="175"/>
      <c r="D98" s="175"/>
      <c r="F98" s="89"/>
    </row>
    <row r="99" spans="1:6" ht="16.5" customHeight="1">
      <c r="A99" s="13" t="s">
        <v>191</v>
      </c>
      <c r="C99" s="175">
        <f>Data3!B50</f>
        <v>1359200000000</v>
      </c>
      <c r="D99" s="175">
        <f>Data3!C50</f>
        <v>480000000000</v>
      </c>
      <c r="F99" s="89"/>
    </row>
    <row r="100" spans="2:6" ht="16.5" customHeight="1" thickBot="1">
      <c r="B100" s="111" t="s">
        <v>579</v>
      </c>
      <c r="C100" s="176">
        <f>SUM(C96:C99)</f>
        <v>1383302959936</v>
      </c>
      <c r="D100" s="176">
        <f>SUM(D96:D99)</f>
        <v>512800801199</v>
      </c>
      <c r="F100" s="89"/>
    </row>
    <row r="101" spans="1:6" ht="9" customHeight="1" thickTop="1">
      <c r="A101" s="177"/>
      <c r="B101" s="398"/>
      <c r="C101" s="398"/>
      <c r="D101" s="177"/>
      <c r="E101" s="89"/>
      <c r="F101" s="89"/>
    </row>
    <row r="102" spans="1:6" ht="16.5" customHeight="1">
      <c r="A102" s="385" t="s">
        <v>620</v>
      </c>
      <c r="B102" s="385"/>
      <c r="C102" s="51" t="s">
        <v>619</v>
      </c>
      <c r="D102" s="51" t="s">
        <v>618</v>
      </c>
      <c r="E102" s="89"/>
      <c r="F102" s="89"/>
    </row>
    <row r="103" spans="1:6" ht="16.5" customHeight="1">
      <c r="A103" s="13" t="s">
        <v>827</v>
      </c>
      <c r="B103" s="107"/>
      <c r="C103" s="175">
        <f>Data3!B55</f>
        <v>2205000000000</v>
      </c>
      <c r="D103" s="175">
        <f>Data3!C55</f>
        <v>2755000000000</v>
      </c>
      <c r="E103" s="89"/>
      <c r="F103" s="89"/>
    </row>
    <row r="104" spans="1:6" ht="16.5" customHeight="1" thickBot="1">
      <c r="A104" s="13"/>
      <c r="B104" s="111" t="s">
        <v>579</v>
      </c>
      <c r="C104" s="176">
        <f>SUM(C103:C103)</f>
        <v>2205000000000</v>
      </c>
      <c r="D104" s="176">
        <f>SUM(D103:D103)</f>
        <v>2755000000000</v>
      </c>
      <c r="E104" s="89"/>
      <c r="F104" s="89"/>
    </row>
    <row r="105" spans="1:6" ht="11.25" customHeight="1" thickTop="1">
      <c r="A105" s="177"/>
      <c r="B105" s="177"/>
      <c r="C105" s="177"/>
      <c r="D105" s="177"/>
      <c r="E105" s="89"/>
      <c r="F105" s="89"/>
    </row>
    <row r="106" spans="1:6" ht="16.5" customHeight="1">
      <c r="A106" s="385" t="s">
        <v>752</v>
      </c>
      <c r="B106" s="385"/>
      <c r="C106" s="51" t="s">
        <v>619</v>
      </c>
      <c r="D106" s="51" t="s">
        <v>618</v>
      </c>
      <c r="F106" s="178"/>
    </row>
    <row r="107" spans="1:6" ht="16.5" customHeight="1">
      <c r="A107" s="107" t="s">
        <v>192</v>
      </c>
      <c r="B107" s="35"/>
      <c r="C107" s="179">
        <f>Data3!B63</f>
        <v>33025539</v>
      </c>
      <c r="D107" s="179">
        <f>Data3!C63</f>
        <v>562064357</v>
      </c>
      <c r="E107" s="180"/>
      <c r="F107" s="178"/>
    </row>
    <row r="108" spans="1:6" ht="16.5" customHeight="1" thickBot="1">
      <c r="A108" s="107"/>
      <c r="B108" s="111" t="s">
        <v>579</v>
      </c>
      <c r="C108" s="176">
        <f>C107</f>
        <v>33025539</v>
      </c>
      <c r="D108" s="176">
        <f>D107</f>
        <v>562064357</v>
      </c>
      <c r="F108" s="178"/>
    </row>
    <row r="109" spans="1:6" ht="10.5" customHeight="1" thickTop="1">
      <c r="A109" s="107"/>
      <c r="B109" s="107"/>
      <c r="C109" s="181">
        <f>+C108-CĐKT!D20</f>
        <v>0</v>
      </c>
      <c r="D109" s="181"/>
      <c r="E109" s="56"/>
      <c r="F109" s="178"/>
    </row>
    <row r="110" spans="1:6" ht="16.5" customHeight="1">
      <c r="A110" s="385" t="s">
        <v>621</v>
      </c>
      <c r="B110" s="385"/>
      <c r="C110" s="51" t="s">
        <v>619</v>
      </c>
      <c r="D110" s="51" t="s">
        <v>618</v>
      </c>
      <c r="E110" s="107"/>
      <c r="F110" s="107"/>
    </row>
    <row r="111" spans="1:6" ht="16.5" customHeight="1">
      <c r="A111" s="385" t="s">
        <v>622</v>
      </c>
      <c r="B111" s="385"/>
      <c r="C111" s="169"/>
      <c r="D111" s="169"/>
      <c r="E111" s="107"/>
      <c r="F111" s="107"/>
    </row>
    <row r="112" spans="1:6" ht="16.5" customHeight="1">
      <c r="A112" s="385" t="s">
        <v>623</v>
      </c>
      <c r="B112" s="385"/>
      <c r="C112" s="31">
        <f>Data3!B68</f>
        <v>700950270772</v>
      </c>
      <c r="D112" s="31">
        <f>Data3!C68</f>
        <v>635105621038</v>
      </c>
      <c r="E112" s="107"/>
      <c r="F112" s="107"/>
    </row>
    <row r="113" spans="1:6" ht="16.5" customHeight="1">
      <c r="A113" s="385" t="s">
        <v>624</v>
      </c>
      <c r="B113" s="385"/>
      <c r="C113" s="31">
        <f>Data3!B69</f>
        <v>18641268403</v>
      </c>
      <c r="D113" s="31">
        <f>Data3!C69</f>
        <v>17732263198</v>
      </c>
      <c r="E113" s="107"/>
      <c r="F113" s="107"/>
    </row>
    <row r="114" spans="1:6" ht="16.5" customHeight="1">
      <c r="A114" s="385" t="s">
        <v>625</v>
      </c>
      <c r="B114" s="385"/>
      <c r="C114" s="31">
        <f>Data3!B70</f>
        <v>61324602</v>
      </c>
      <c r="D114" s="31">
        <f>Data3!C70</f>
        <v>16515000</v>
      </c>
      <c r="E114" s="107"/>
      <c r="F114" s="107"/>
    </row>
    <row r="115" spans="1:6" ht="16.5" customHeight="1">
      <c r="A115" s="385" t="s">
        <v>626</v>
      </c>
      <c r="B115" s="385"/>
      <c r="C115" s="31"/>
      <c r="D115" s="31"/>
      <c r="E115" s="107"/>
      <c r="F115" s="107"/>
    </row>
    <row r="116" spans="1:6" ht="16.5" customHeight="1">
      <c r="A116" s="385" t="s">
        <v>627</v>
      </c>
      <c r="B116" s="385"/>
      <c r="C116" s="169"/>
      <c r="D116" s="169"/>
      <c r="E116" s="107"/>
      <c r="F116" s="107"/>
    </row>
    <row r="117" spans="1:6" ht="16.5" customHeight="1" thickBot="1">
      <c r="A117" s="353" t="s">
        <v>628</v>
      </c>
      <c r="B117" s="353"/>
      <c r="C117" s="176">
        <f>SUM(C111:C116)</f>
        <v>719652863777</v>
      </c>
      <c r="D117" s="176">
        <f>SUM(D111:D116)</f>
        <v>652854399236</v>
      </c>
      <c r="E117" s="107"/>
      <c r="F117" s="107"/>
    </row>
    <row r="118" spans="1:6" ht="3" customHeight="1" thickTop="1">
      <c r="A118" s="28"/>
      <c r="B118" s="28"/>
      <c r="C118" s="60">
        <f>+C117-CĐKT!D23</f>
        <v>0</v>
      </c>
      <c r="D118" s="60" t="s">
        <v>764</v>
      </c>
      <c r="E118" s="107"/>
      <c r="F118" s="107"/>
    </row>
    <row r="119" spans="1:6" ht="16.5" customHeight="1">
      <c r="A119" s="109" t="s">
        <v>503</v>
      </c>
      <c r="B119" s="178"/>
      <c r="C119" s="178"/>
      <c r="D119" s="178"/>
      <c r="E119" s="178"/>
      <c r="F119" s="178"/>
    </row>
    <row r="120" spans="1:4" ht="16.5" customHeight="1">
      <c r="A120" s="109" t="s">
        <v>719</v>
      </c>
      <c r="D120" s="31"/>
    </row>
    <row r="121" spans="1:4" ht="16.5" customHeight="1">
      <c r="A121" s="109" t="s">
        <v>438</v>
      </c>
      <c r="D121" s="32"/>
    </row>
    <row r="122" ht="16.5" customHeight="1">
      <c r="A122" s="109" t="s">
        <v>437</v>
      </c>
    </row>
    <row r="123" ht="12.75" customHeight="1">
      <c r="A123" s="109"/>
    </row>
    <row r="124" spans="1:4" ht="16.5" customHeight="1">
      <c r="A124" s="107" t="s">
        <v>629</v>
      </c>
      <c r="C124" s="51" t="s">
        <v>619</v>
      </c>
      <c r="D124" s="51" t="s">
        <v>618</v>
      </c>
    </row>
    <row r="125" spans="1:4" ht="16.5" customHeight="1" hidden="1">
      <c r="A125" s="107" t="s">
        <v>504</v>
      </c>
      <c r="C125" s="107" t="s">
        <v>499</v>
      </c>
      <c r="D125" s="107" t="s">
        <v>505</v>
      </c>
    </row>
    <row r="126" spans="1:4" ht="16.5" customHeight="1" hidden="1">
      <c r="A126" s="107" t="s">
        <v>506</v>
      </c>
      <c r="C126" s="107" t="s">
        <v>499</v>
      </c>
      <c r="D126" s="107" t="s">
        <v>499</v>
      </c>
    </row>
    <row r="127" spans="1:4" ht="16.5" customHeight="1" hidden="1">
      <c r="A127" s="107" t="s">
        <v>507</v>
      </c>
      <c r="C127" s="107" t="s">
        <v>499</v>
      </c>
      <c r="D127" s="107" t="s">
        <v>499</v>
      </c>
    </row>
    <row r="128" spans="1:4" ht="16.5" customHeight="1" hidden="1">
      <c r="A128" s="107" t="s">
        <v>508</v>
      </c>
      <c r="C128" s="107" t="s">
        <v>499</v>
      </c>
      <c r="D128" s="107" t="s">
        <v>499</v>
      </c>
    </row>
    <row r="129" spans="1:4" ht="16.5" customHeight="1">
      <c r="A129" s="107" t="s">
        <v>1222</v>
      </c>
      <c r="C129" s="258">
        <f>Data3!B82</f>
        <v>0</v>
      </c>
      <c r="D129" s="260">
        <v>0</v>
      </c>
    </row>
    <row r="130" spans="1:4" ht="16.5" customHeight="1" thickBot="1">
      <c r="A130" s="373" t="s">
        <v>1221</v>
      </c>
      <c r="B130" s="373"/>
      <c r="C130" s="259">
        <f>C129</f>
        <v>0</v>
      </c>
      <c r="D130" s="261">
        <v>0</v>
      </c>
    </row>
    <row r="131" spans="1:4" ht="7.5" customHeight="1" thickTop="1">
      <c r="A131" s="182"/>
      <c r="C131" s="31"/>
      <c r="D131" s="182"/>
    </row>
    <row r="132" spans="1:4" ht="16.5" customHeight="1">
      <c r="A132" s="353" t="s">
        <v>630</v>
      </c>
      <c r="B132" s="353"/>
      <c r="C132" s="51" t="s">
        <v>619</v>
      </c>
      <c r="D132" s="51" t="s">
        <v>618</v>
      </c>
    </row>
    <row r="133" spans="1:4" ht="8.25" customHeight="1">
      <c r="A133" s="182"/>
      <c r="C133" s="31"/>
      <c r="D133" s="182"/>
    </row>
    <row r="134" spans="1:4" ht="16.5" customHeight="1">
      <c r="A134" s="353" t="s">
        <v>631</v>
      </c>
      <c r="B134" s="353"/>
      <c r="C134" s="51" t="s">
        <v>619</v>
      </c>
      <c r="D134" s="51" t="s">
        <v>618</v>
      </c>
    </row>
    <row r="135" spans="1:4" ht="16.5" customHeight="1" hidden="1">
      <c r="A135" s="107" t="s">
        <v>509</v>
      </c>
      <c r="C135" s="107" t="s">
        <v>499</v>
      </c>
      <c r="D135" s="107" t="s">
        <v>499</v>
      </c>
    </row>
    <row r="136" spans="1:4" ht="16.5" customHeight="1" hidden="1">
      <c r="A136" s="107" t="s">
        <v>510</v>
      </c>
      <c r="C136" s="107" t="s">
        <v>499</v>
      </c>
      <c r="D136" s="107" t="s">
        <v>499</v>
      </c>
    </row>
    <row r="137" spans="1:4" ht="16.5" customHeight="1" hidden="1">
      <c r="A137" s="107" t="s">
        <v>511</v>
      </c>
      <c r="C137" s="107" t="s">
        <v>499</v>
      </c>
      <c r="D137" s="107" t="s">
        <v>499</v>
      </c>
    </row>
    <row r="138" spans="1:4" ht="16.5" customHeight="1" hidden="1">
      <c r="A138" s="107" t="s">
        <v>512</v>
      </c>
      <c r="C138" s="107" t="s">
        <v>499</v>
      </c>
      <c r="D138" s="107" t="s">
        <v>499</v>
      </c>
    </row>
    <row r="139" spans="1:4" ht="16.5" customHeight="1" hidden="1">
      <c r="A139" s="107" t="s">
        <v>513</v>
      </c>
      <c r="C139" s="182"/>
      <c r="D139" s="107" t="s">
        <v>499</v>
      </c>
    </row>
    <row r="140" spans="1:4" ht="16.5" customHeight="1" hidden="1">
      <c r="A140" s="182"/>
      <c r="C140" s="182"/>
      <c r="D140" s="182"/>
    </row>
    <row r="141" spans="1:4" ht="16.5" customHeight="1" hidden="1">
      <c r="A141" s="107" t="s">
        <v>514</v>
      </c>
      <c r="C141" s="107" t="s">
        <v>499</v>
      </c>
      <c r="D141" s="107" t="s">
        <v>501</v>
      </c>
    </row>
    <row r="142" spans="1:4" ht="16.5" customHeight="1" hidden="1">
      <c r="A142" s="107" t="s">
        <v>515</v>
      </c>
      <c r="C142" s="107" t="s">
        <v>516</v>
      </c>
      <c r="D142" s="107" t="s">
        <v>500</v>
      </c>
    </row>
    <row r="143" spans="1:4" ht="16.5" customHeight="1" hidden="1">
      <c r="A143" s="107" t="s">
        <v>517</v>
      </c>
      <c r="C143" s="107" t="s">
        <v>499</v>
      </c>
      <c r="D143" s="107" t="s">
        <v>501</v>
      </c>
    </row>
    <row r="144" spans="1:4" ht="16.5" customHeight="1" hidden="1">
      <c r="A144" s="6" t="s">
        <v>518</v>
      </c>
      <c r="C144" s="6" t="s">
        <v>519</v>
      </c>
      <c r="D144" s="6" t="s">
        <v>520</v>
      </c>
    </row>
    <row r="145" spans="1:7" ht="10.5" customHeight="1">
      <c r="A145" s="104"/>
      <c r="G145" s="56"/>
    </row>
    <row r="146" spans="1:7" ht="16.5" customHeight="1">
      <c r="A146" s="15" t="s">
        <v>632</v>
      </c>
      <c r="G146" s="183"/>
    </row>
    <row r="147" spans="1:7" ht="21" customHeight="1">
      <c r="A147" s="401" t="s">
        <v>521</v>
      </c>
      <c r="B147" s="387" t="s">
        <v>522</v>
      </c>
      <c r="C147" s="387" t="s">
        <v>523</v>
      </c>
      <c r="D147" s="401" t="s">
        <v>524</v>
      </c>
      <c r="E147" s="387" t="s">
        <v>525</v>
      </c>
      <c r="F147" s="387" t="s">
        <v>526</v>
      </c>
      <c r="G147" s="387" t="s">
        <v>527</v>
      </c>
    </row>
    <row r="148" spans="1:7" ht="16.5" customHeight="1">
      <c r="A148" s="402"/>
      <c r="B148" s="387"/>
      <c r="C148" s="387"/>
      <c r="D148" s="402"/>
      <c r="E148" s="387"/>
      <c r="F148" s="387"/>
      <c r="G148" s="387"/>
    </row>
    <row r="149" spans="1:7" ht="16.5" customHeight="1">
      <c r="A149" s="76" t="s">
        <v>687</v>
      </c>
      <c r="B149" s="184"/>
      <c r="C149" s="184"/>
      <c r="D149" s="184"/>
      <c r="E149" s="184"/>
      <c r="F149" s="184"/>
      <c r="G149" s="185"/>
    </row>
    <row r="150" spans="1:7" ht="16.5" customHeight="1">
      <c r="A150" s="91" t="s">
        <v>691</v>
      </c>
      <c r="B150" s="186">
        <f>Data3!B100</f>
        <v>1702724013632</v>
      </c>
      <c r="C150" s="186">
        <f>Data3!C100</f>
        <v>11469196806267</v>
      </c>
      <c r="D150" s="186">
        <f>Data3!D100</f>
        <v>49054308692</v>
      </c>
      <c r="E150" s="186">
        <f>Data3!E100</f>
        <v>33254168520</v>
      </c>
      <c r="F150" s="186">
        <f>Data3!F100</f>
        <v>1390266073</v>
      </c>
      <c r="G150" s="186">
        <f>Data3!G100</f>
        <v>13255619563184</v>
      </c>
    </row>
    <row r="151" spans="1:7" ht="16.5" customHeight="1">
      <c r="A151" s="91" t="s">
        <v>688</v>
      </c>
      <c r="B151" s="186">
        <f>Data3!B101</f>
        <v>2066162834</v>
      </c>
      <c r="C151" s="186">
        <f>SUM(C152:C154)</f>
        <v>3375885781</v>
      </c>
      <c r="D151" s="186">
        <f>SUM(D152:D154)</f>
        <v>1785842112</v>
      </c>
      <c r="E151" s="186">
        <f>SUM(E152:E154)</f>
        <v>3011016904</v>
      </c>
      <c r="F151" s="186">
        <f>SUM(F152:F154)</f>
        <v>1234988901</v>
      </c>
      <c r="G151" s="186">
        <f aca="true" t="shared" si="0" ref="G151:G159">SUM(B151:F151)</f>
        <v>11473896532</v>
      </c>
    </row>
    <row r="152" spans="1:7" ht="16.5" customHeight="1">
      <c r="A152" s="92" t="s">
        <v>705</v>
      </c>
      <c r="B152" s="186">
        <f>Data3!B102</f>
        <v>284940958</v>
      </c>
      <c r="C152" s="186">
        <f>Data3!C102</f>
        <v>1352111156</v>
      </c>
      <c r="D152" s="186">
        <f>Data3!D102</f>
        <v>1785842112</v>
      </c>
      <c r="E152" s="186">
        <f>Data3!E102</f>
        <v>3011016904</v>
      </c>
      <c r="F152" s="186">
        <f>Data3!F102</f>
        <v>1234988901</v>
      </c>
      <c r="G152" s="186">
        <f t="shared" si="0"/>
        <v>7668900031</v>
      </c>
    </row>
    <row r="153" spans="1:7" ht="16.5" customHeight="1">
      <c r="A153" s="91" t="s">
        <v>528</v>
      </c>
      <c r="B153" s="186">
        <f>Data3!B103</f>
        <v>1781221876</v>
      </c>
      <c r="C153" s="186">
        <f>Data3!C103</f>
        <v>2023774625</v>
      </c>
      <c r="D153" s="186">
        <f>Data3!D103</f>
        <v>0</v>
      </c>
      <c r="E153" s="186">
        <f>Data3!E103</f>
        <v>0</v>
      </c>
      <c r="F153" s="186">
        <f>Data3!F103</f>
        <v>0</v>
      </c>
      <c r="G153" s="186">
        <f t="shared" si="0"/>
        <v>3804996501</v>
      </c>
    </row>
    <row r="154" spans="1:7" ht="16.5" customHeight="1">
      <c r="A154" s="92" t="s">
        <v>718</v>
      </c>
      <c r="B154" s="186">
        <f>Data3!B104</f>
        <v>0</v>
      </c>
      <c r="C154" s="186">
        <f>Data3!C104</f>
        <v>0</v>
      </c>
      <c r="D154" s="186">
        <f>Data3!D104</f>
        <v>0</v>
      </c>
      <c r="E154" s="186">
        <f>Data3!E104</f>
        <v>0</v>
      </c>
      <c r="F154" s="186">
        <f>Data3!F104</f>
        <v>0</v>
      </c>
      <c r="G154" s="186">
        <f t="shared" si="0"/>
        <v>0</v>
      </c>
    </row>
    <row r="155" spans="1:7" ht="16.5" customHeight="1">
      <c r="A155" s="91" t="s">
        <v>689</v>
      </c>
      <c r="B155" s="186">
        <f>Data3!B105</f>
        <v>0</v>
      </c>
      <c r="C155" s="186">
        <f>SUM(C156:C158)</f>
        <v>0</v>
      </c>
      <c r="D155" s="186">
        <f>SUM(D156:D158)</f>
        <v>447200000</v>
      </c>
      <c r="E155" s="186">
        <f>SUM(E156:E158)</f>
        <v>142805766</v>
      </c>
      <c r="F155" s="186">
        <f>SUM(F156:F158)</f>
        <v>0</v>
      </c>
      <c r="G155" s="186">
        <f t="shared" si="0"/>
        <v>590005766</v>
      </c>
    </row>
    <row r="156" spans="1:7" ht="16.5" customHeight="1">
      <c r="A156" s="92" t="s">
        <v>707</v>
      </c>
      <c r="B156" s="186">
        <f>Data3!B106</f>
        <v>0</v>
      </c>
      <c r="C156" s="186">
        <f>Data3!C106</f>
        <v>0</v>
      </c>
      <c r="D156" s="186">
        <f>Data3!D106</f>
        <v>0</v>
      </c>
      <c r="E156" s="186">
        <f>Data3!E106</f>
        <v>0</v>
      </c>
      <c r="F156" s="186">
        <f>Data3!F106</f>
        <v>0</v>
      </c>
      <c r="G156" s="186">
        <f t="shared" si="0"/>
        <v>0</v>
      </c>
    </row>
    <row r="157" spans="1:7" ht="16.5" customHeight="1">
      <c r="A157" s="92" t="s">
        <v>706</v>
      </c>
      <c r="B157" s="186">
        <f>Data3!B107</f>
        <v>0</v>
      </c>
      <c r="C157" s="186">
        <f>Data3!C107</f>
        <v>0</v>
      </c>
      <c r="D157" s="186">
        <f>Data3!D107</f>
        <v>447200000</v>
      </c>
      <c r="E157" s="186">
        <f>Data3!E107</f>
        <v>142805766</v>
      </c>
      <c r="F157" s="186">
        <f>Data3!F107</f>
        <v>0</v>
      </c>
      <c r="G157" s="186">
        <f t="shared" si="0"/>
        <v>590005766</v>
      </c>
    </row>
    <row r="158" spans="1:7" ht="16.5" customHeight="1">
      <c r="A158" s="92" t="s">
        <v>807</v>
      </c>
      <c r="B158" s="186">
        <f>Data3!B108</f>
        <v>0</v>
      </c>
      <c r="C158" s="186">
        <f>Data3!C108</f>
        <v>0</v>
      </c>
      <c r="D158" s="186">
        <f>Data3!D108</f>
        <v>0</v>
      </c>
      <c r="E158" s="186">
        <f>Data3!E108</f>
        <v>0</v>
      </c>
      <c r="F158" s="186">
        <f>Data3!F108</f>
        <v>0</v>
      </c>
      <c r="G158" s="186">
        <f t="shared" si="0"/>
        <v>0</v>
      </c>
    </row>
    <row r="159" spans="1:7" ht="16.5" customHeight="1">
      <c r="A159" s="91" t="s">
        <v>692</v>
      </c>
      <c r="B159" s="186">
        <f>Data3!B109</f>
        <v>1704790176466</v>
      </c>
      <c r="C159" s="186">
        <f>+C150+C151-C155</f>
        <v>11472572692048</v>
      </c>
      <c r="D159" s="186">
        <f>+D150+D151-D155</f>
        <v>50392950804</v>
      </c>
      <c r="E159" s="186">
        <f>+E150+E151-E155</f>
        <v>36122379658</v>
      </c>
      <c r="F159" s="186">
        <f>+F150+F151-F155</f>
        <v>2625254974</v>
      </c>
      <c r="G159" s="186">
        <f t="shared" si="0"/>
        <v>13266503453950</v>
      </c>
    </row>
    <row r="160" spans="1:7" ht="16.5" customHeight="1">
      <c r="A160" s="73" t="s">
        <v>690</v>
      </c>
      <c r="B160" s="186">
        <f>Data3!B110</f>
        <v>0</v>
      </c>
      <c r="C160" s="186">
        <f>Data3!C110</f>
        <v>0</v>
      </c>
      <c r="D160" s="186">
        <f>Data3!D110</f>
        <v>0</v>
      </c>
      <c r="E160" s="186">
        <f>Data3!E110</f>
        <v>0</v>
      </c>
      <c r="F160" s="186">
        <f>Data3!F110</f>
        <v>0</v>
      </c>
      <c r="G160" s="187">
        <f>+G159-CĐKT!D40</f>
        <v>0</v>
      </c>
    </row>
    <row r="161" spans="1:7" ht="16.5" customHeight="1">
      <c r="A161" s="91" t="s">
        <v>704</v>
      </c>
      <c r="B161" s="186">
        <f>Data3!B111</f>
        <v>1007397879163</v>
      </c>
      <c r="C161" s="186">
        <f>Data3!C111</f>
        <v>7079785402687</v>
      </c>
      <c r="D161" s="186">
        <f>Data3!D111</f>
        <v>29717058188</v>
      </c>
      <c r="E161" s="186">
        <f>Data3!E111</f>
        <v>23716121739</v>
      </c>
      <c r="F161" s="186">
        <f>Data3!F111</f>
        <v>620902670</v>
      </c>
      <c r="G161" s="188">
        <f aca="true" t="shared" si="1" ref="G161:G167">SUM(B161:F161)</f>
        <v>8141237364447</v>
      </c>
    </row>
    <row r="162" spans="1:7" ht="16.5" customHeight="1">
      <c r="A162" s="92" t="s">
        <v>846</v>
      </c>
      <c r="B162" s="186">
        <f>Data3!B112</f>
        <v>74559635105</v>
      </c>
      <c r="C162" s="186">
        <f>Data3!C112</f>
        <v>814287673606</v>
      </c>
      <c r="D162" s="186">
        <f>Data3!D112</f>
        <v>2958055488</v>
      </c>
      <c r="E162" s="186">
        <f>Data3!E112</f>
        <v>3195280758</v>
      </c>
      <c r="F162" s="186">
        <f>Data3!F112</f>
        <v>302141846</v>
      </c>
      <c r="G162" s="186">
        <f t="shared" si="1"/>
        <v>895302786803</v>
      </c>
    </row>
    <row r="163" spans="1:7" ht="16.5" customHeight="1">
      <c r="A163" s="92" t="s">
        <v>193</v>
      </c>
      <c r="B163" s="186">
        <f>Data3!B113</f>
        <v>77804291</v>
      </c>
      <c r="C163" s="186">
        <f>Data3!C113</f>
        <v>0</v>
      </c>
      <c r="D163" s="186">
        <f>Data3!D113</f>
        <v>0</v>
      </c>
      <c r="E163" s="186">
        <f>Data3!E113</f>
        <v>0</v>
      </c>
      <c r="F163" s="186">
        <f>Data3!F113</f>
        <v>57377509</v>
      </c>
      <c r="G163" s="186">
        <f t="shared" si="1"/>
        <v>135181800</v>
      </c>
    </row>
    <row r="164" spans="1:7" ht="16.5" customHeight="1">
      <c r="A164" s="92" t="s">
        <v>530</v>
      </c>
      <c r="B164" s="186">
        <f>Data3!B114</f>
        <v>0</v>
      </c>
      <c r="C164" s="186">
        <f>Data3!C114</f>
        <v>0</v>
      </c>
      <c r="D164" s="186">
        <f>Data3!D114</f>
        <v>0</v>
      </c>
      <c r="E164" s="186">
        <f>Data3!E114</f>
        <v>0</v>
      </c>
      <c r="F164" s="186">
        <f>Data3!F114</f>
        <v>0</v>
      </c>
      <c r="G164" s="186">
        <f t="shared" si="1"/>
        <v>0</v>
      </c>
    </row>
    <row r="165" spans="1:7" ht="16.5" customHeight="1">
      <c r="A165" s="91" t="s">
        <v>529</v>
      </c>
      <c r="B165" s="186">
        <f>Data3!B115</f>
        <v>0</v>
      </c>
      <c r="C165" s="186">
        <f>Data3!C115</f>
        <v>0</v>
      </c>
      <c r="D165" s="186">
        <f>Data3!D115</f>
        <v>359322812</v>
      </c>
      <c r="E165" s="186">
        <f>Data3!E115</f>
        <v>131493234</v>
      </c>
      <c r="F165" s="186">
        <f>Data3!F115</f>
        <v>0</v>
      </c>
      <c r="G165" s="186">
        <f t="shared" si="1"/>
        <v>490816046</v>
      </c>
    </row>
    <row r="166" spans="1:7" ht="16.5" customHeight="1">
      <c r="A166" s="92" t="s">
        <v>765</v>
      </c>
      <c r="B166" s="186">
        <f>Data3!B116</f>
        <v>0</v>
      </c>
      <c r="C166" s="186">
        <f>Data3!C116</f>
        <v>0</v>
      </c>
      <c r="D166" s="186">
        <f>Data3!D116</f>
        <v>0</v>
      </c>
      <c r="E166" s="186">
        <f>Data3!E116</f>
        <v>0</v>
      </c>
      <c r="F166" s="186">
        <f>Data3!F116</f>
        <v>0</v>
      </c>
      <c r="G166" s="186">
        <f t="shared" si="1"/>
        <v>0</v>
      </c>
    </row>
    <row r="167" spans="1:7" ht="16.5" customHeight="1">
      <c r="A167" s="91" t="s">
        <v>585</v>
      </c>
      <c r="B167" s="186">
        <f>Data3!B117</f>
        <v>1082035318559</v>
      </c>
      <c r="C167" s="186">
        <f>Data3!C117</f>
        <v>7894073076293</v>
      </c>
      <c r="D167" s="186">
        <f>Data3!D117</f>
        <v>32315790864</v>
      </c>
      <c r="E167" s="186">
        <f>Data3!E117</f>
        <v>26779909263</v>
      </c>
      <c r="F167" s="186">
        <f>Data3!F117</f>
        <v>980422025</v>
      </c>
      <c r="G167" s="186">
        <f t="shared" si="1"/>
        <v>9036184517004</v>
      </c>
    </row>
    <row r="168" spans="1:8" ht="16.5" customHeight="1">
      <c r="A168" s="94" t="s">
        <v>702</v>
      </c>
      <c r="B168" s="186">
        <f>Data3!B118</f>
        <v>0</v>
      </c>
      <c r="C168" s="186">
        <f>Data3!C118</f>
        <v>0</v>
      </c>
      <c r="D168" s="186">
        <f>Data3!D118</f>
        <v>0</v>
      </c>
      <c r="E168" s="186">
        <f>Data3!E118</f>
        <v>0</v>
      </c>
      <c r="F168" s="186">
        <f>Data3!F118</f>
        <v>0</v>
      </c>
      <c r="G168" s="189">
        <f>+G161+G162+G163-G164-G165-G166-G167</f>
        <v>0</v>
      </c>
      <c r="H168" s="190"/>
    </row>
    <row r="169" spans="1:7" ht="16.5" customHeight="1">
      <c r="A169" s="92" t="s">
        <v>703</v>
      </c>
      <c r="B169" s="186">
        <f>Data3!B119</f>
        <v>695326134469</v>
      </c>
      <c r="C169" s="186">
        <f>Data3!C119</f>
        <v>4389411403580</v>
      </c>
      <c r="D169" s="186">
        <f>Data3!D119</f>
        <v>19337250504</v>
      </c>
      <c r="E169" s="186">
        <f>Data3!E119</f>
        <v>9538046781</v>
      </c>
      <c r="F169" s="186">
        <f>Data3!F119</f>
        <v>769363403</v>
      </c>
      <c r="G169" s="188">
        <f>SUM(B169:F169)</f>
        <v>5114382198737</v>
      </c>
    </row>
    <row r="170" spans="1:7" ht="16.5" customHeight="1">
      <c r="A170" s="93" t="s">
        <v>587</v>
      </c>
      <c r="B170" s="191">
        <f>Data3!B120</f>
        <v>622754857907</v>
      </c>
      <c r="C170" s="191">
        <f>Data3!C120</f>
        <v>3578499615755</v>
      </c>
      <c r="D170" s="191">
        <f>Data3!D120</f>
        <v>18077159940</v>
      </c>
      <c r="E170" s="191">
        <f>Data3!E120</f>
        <v>9342470395</v>
      </c>
      <c r="F170" s="191">
        <f>Data3!F120</f>
        <v>1644832949</v>
      </c>
      <c r="G170" s="191">
        <f>SUM(B170:F170)</f>
        <v>4230318936946</v>
      </c>
    </row>
    <row r="171" spans="1:7" ht="16.5" customHeight="1">
      <c r="A171" s="7"/>
      <c r="G171" s="192">
        <f>+G170-CĐKT!D39</f>
        <v>0</v>
      </c>
    </row>
    <row r="172" spans="1:2" ht="16.5" customHeight="1">
      <c r="A172" s="100" t="s">
        <v>755</v>
      </c>
      <c r="B172" s="5"/>
    </row>
    <row r="173" spans="1:5" ht="16.5" customHeight="1">
      <c r="A173" s="100" t="s">
        <v>753</v>
      </c>
      <c r="B173" s="5"/>
      <c r="E173" s="193"/>
    </row>
    <row r="174" ht="16.5" customHeight="1">
      <c r="A174" s="100" t="s">
        <v>754</v>
      </c>
    </row>
    <row r="175" ht="16.5" customHeight="1">
      <c r="A175" s="100" t="s">
        <v>474</v>
      </c>
    </row>
    <row r="176" ht="16.5" customHeight="1">
      <c r="A176" s="104"/>
    </row>
    <row r="177" ht="16.5" customHeight="1">
      <c r="A177" s="15" t="s">
        <v>693</v>
      </c>
    </row>
    <row r="178" ht="16.5" customHeight="1">
      <c r="A178" s="104"/>
    </row>
    <row r="179" ht="16.5" customHeight="1">
      <c r="A179" s="15" t="s">
        <v>694</v>
      </c>
    </row>
    <row r="180" ht="16.5" customHeight="1">
      <c r="A180" s="104"/>
    </row>
    <row r="181" spans="1:7" ht="16.5" customHeight="1">
      <c r="A181" s="106"/>
      <c r="B181" s="389" t="s">
        <v>531</v>
      </c>
      <c r="C181" s="9" t="s">
        <v>532</v>
      </c>
      <c r="D181" s="9" t="s">
        <v>534</v>
      </c>
      <c r="E181" s="9" t="s">
        <v>536</v>
      </c>
      <c r="F181" s="389" t="s">
        <v>538</v>
      </c>
      <c r="G181" s="389" t="s">
        <v>527</v>
      </c>
    </row>
    <row r="182" spans="1:7" ht="16.5" customHeight="1">
      <c r="A182" s="22" t="s">
        <v>521</v>
      </c>
      <c r="B182" s="390"/>
      <c r="C182" s="2" t="s">
        <v>533</v>
      </c>
      <c r="D182" s="2" t="s">
        <v>535</v>
      </c>
      <c r="E182" s="2" t="s">
        <v>537</v>
      </c>
      <c r="F182" s="390"/>
      <c r="G182" s="390"/>
    </row>
    <row r="183" spans="1:7" ht="16.5" customHeight="1">
      <c r="A183" s="76" t="s">
        <v>711</v>
      </c>
      <c r="B183" s="194"/>
      <c r="C183" s="194"/>
      <c r="D183" s="194"/>
      <c r="E183" s="194"/>
      <c r="F183" s="194"/>
      <c r="G183" s="195">
        <f>+G184-E184-B184</f>
        <v>0</v>
      </c>
    </row>
    <row r="184" spans="1:7" ht="16.5" customHeight="1">
      <c r="A184" s="91" t="s">
        <v>704</v>
      </c>
      <c r="B184" s="186">
        <f>Data3!B146</f>
        <v>57274433766</v>
      </c>
      <c r="C184" s="186">
        <f>Data3!C146</f>
        <v>0</v>
      </c>
      <c r="D184" s="186">
        <f>Data3!D146</f>
        <v>0</v>
      </c>
      <c r="E184" s="186">
        <f>Data3!E146</f>
        <v>0</v>
      </c>
      <c r="F184" s="186">
        <f>Data3!F146</f>
        <v>0</v>
      </c>
      <c r="G184" s="186">
        <f>+E184+B184</f>
        <v>57274433766</v>
      </c>
    </row>
    <row r="185" spans="1:7" ht="16.5" customHeight="1">
      <c r="A185" s="91" t="s">
        <v>229</v>
      </c>
      <c r="B185" s="186">
        <f>Data3!B147</f>
        <v>0</v>
      </c>
      <c r="C185" s="186">
        <f>Data3!C147</f>
        <v>0</v>
      </c>
      <c r="D185" s="186">
        <f>Data3!D147</f>
        <v>0</v>
      </c>
      <c r="E185" s="186">
        <f>Data3!E147</f>
        <v>0</v>
      </c>
      <c r="F185" s="186">
        <f>Data3!F147</f>
        <v>0</v>
      </c>
      <c r="G185" s="186">
        <f aca="true" t="shared" si="2" ref="G185:G198">+E185+B185</f>
        <v>0</v>
      </c>
    </row>
    <row r="186" spans="1:7" ht="16.5" customHeight="1">
      <c r="A186" s="91" t="s">
        <v>225</v>
      </c>
      <c r="B186" s="186">
        <f>Data3!B148</f>
        <v>0</v>
      </c>
      <c r="C186" s="186">
        <f>Data3!C148</f>
        <v>0</v>
      </c>
      <c r="D186" s="186">
        <f>Data3!D148</f>
        <v>0</v>
      </c>
      <c r="E186" s="186">
        <f>Data3!E148</f>
        <v>0</v>
      </c>
      <c r="F186" s="186">
        <f>Data3!F148</f>
        <v>0</v>
      </c>
      <c r="G186" s="186">
        <f t="shared" si="2"/>
        <v>0</v>
      </c>
    </row>
    <row r="187" spans="1:7" ht="16.5" customHeight="1">
      <c r="A187" s="91" t="s">
        <v>226</v>
      </c>
      <c r="B187" s="186">
        <f>Data3!B149</f>
        <v>0</v>
      </c>
      <c r="C187" s="186">
        <f>Data3!C149</f>
        <v>0</v>
      </c>
      <c r="D187" s="186">
        <f>Data3!D149</f>
        <v>0</v>
      </c>
      <c r="E187" s="186">
        <f>Data3!E149</f>
        <v>0</v>
      </c>
      <c r="F187" s="186">
        <f>Data3!F149</f>
        <v>0</v>
      </c>
      <c r="G187" s="186">
        <f t="shared" si="2"/>
        <v>0</v>
      </c>
    </row>
    <row r="188" spans="1:7" ht="16.5" customHeight="1">
      <c r="A188" s="91" t="s">
        <v>227</v>
      </c>
      <c r="B188" s="186">
        <f>Data3!B150</f>
        <v>0</v>
      </c>
      <c r="C188" s="186">
        <f>Data3!C150</f>
        <v>0</v>
      </c>
      <c r="D188" s="186">
        <f>Data3!D150</f>
        <v>0</v>
      </c>
      <c r="E188" s="186">
        <f>Data3!E150</f>
        <v>0</v>
      </c>
      <c r="F188" s="186">
        <f>Data3!F150</f>
        <v>0</v>
      </c>
      <c r="G188" s="186">
        <f t="shared" si="2"/>
        <v>0</v>
      </c>
    </row>
    <row r="189" spans="1:7" ht="16.5" customHeight="1">
      <c r="A189" s="91" t="s">
        <v>228</v>
      </c>
      <c r="B189" s="186">
        <f>Data3!B151</f>
        <v>0</v>
      </c>
      <c r="C189" s="186">
        <f>Data3!C151</f>
        <v>0</v>
      </c>
      <c r="D189" s="186">
        <f>Data3!D151</f>
        <v>0</v>
      </c>
      <c r="E189" s="186">
        <f>Data3!E151</f>
        <v>0</v>
      </c>
      <c r="F189" s="186">
        <f>Data3!F151</f>
        <v>0</v>
      </c>
      <c r="G189" s="186">
        <f t="shared" si="2"/>
        <v>0</v>
      </c>
    </row>
    <row r="190" spans="1:7" ht="16.5" customHeight="1">
      <c r="A190" s="91" t="s">
        <v>230</v>
      </c>
      <c r="B190" s="186">
        <f>Data3!B152</f>
        <v>0</v>
      </c>
      <c r="C190" s="186">
        <f>Data3!C152</f>
        <v>0</v>
      </c>
      <c r="D190" s="186">
        <f>Data3!D152</f>
        <v>0</v>
      </c>
      <c r="E190" s="186">
        <f>Data3!E152</f>
        <v>0</v>
      </c>
      <c r="F190" s="186">
        <f>Data3!F152</f>
        <v>0</v>
      </c>
      <c r="G190" s="186">
        <f t="shared" si="2"/>
        <v>0</v>
      </c>
    </row>
    <row r="191" spans="1:7" ht="16.5" customHeight="1">
      <c r="A191" s="91" t="s">
        <v>585</v>
      </c>
      <c r="B191" s="196">
        <f>+B184+B185-B188</f>
        <v>57274433766</v>
      </c>
      <c r="C191" s="196">
        <f>+C184+C185-C188</f>
        <v>0</v>
      </c>
      <c r="D191" s="196">
        <f>+D184+D185-D188</f>
        <v>0</v>
      </c>
      <c r="E191" s="196">
        <f>+E184+E185-E188</f>
        <v>0</v>
      </c>
      <c r="F191" s="196">
        <f>+F184+F185-F188</f>
        <v>0</v>
      </c>
      <c r="G191" s="186">
        <f>+E191+B191</f>
        <v>57274433766</v>
      </c>
    </row>
    <row r="192" spans="1:7" ht="16.5" customHeight="1">
      <c r="A192" s="73" t="s">
        <v>710</v>
      </c>
      <c r="B192" s="197"/>
      <c r="C192" s="197"/>
      <c r="D192" s="197"/>
      <c r="E192" s="197"/>
      <c r="F192" s="197"/>
      <c r="G192" s="186">
        <f t="shared" si="2"/>
        <v>0</v>
      </c>
    </row>
    <row r="193" spans="1:7" ht="16.5" customHeight="1">
      <c r="A193" s="91" t="s">
        <v>704</v>
      </c>
      <c r="B193" s="186">
        <f>Data3!B155</f>
        <v>13227798370</v>
      </c>
      <c r="C193" s="186">
        <f>Data3!C155</f>
        <v>0</v>
      </c>
      <c r="D193" s="186">
        <f>Data3!D155</f>
        <v>0</v>
      </c>
      <c r="E193" s="186">
        <f>Data3!E155</f>
        <v>0</v>
      </c>
      <c r="F193" s="186">
        <f>Data3!F155</f>
        <v>0</v>
      </c>
      <c r="G193" s="186">
        <f t="shared" si="2"/>
        <v>13227798370</v>
      </c>
    </row>
    <row r="194" spans="1:7" ht="16.5" customHeight="1">
      <c r="A194" s="92" t="s">
        <v>224</v>
      </c>
      <c r="B194" s="186">
        <f>Data3!B156</f>
        <v>5747228472</v>
      </c>
      <c r="C194" s="186">
        <f>Data3!C156</f>
        <v>0</v>
      </c>
      <c r="D194" s="186">
        <f>Data3!D156</f>
        <v>0</v>
      </c>
      <c r="E194" s="186">
        <f>Data3!E156</f>
        <v>0</v>
      </c>
      <c r="F194" s="186">
        <f>Data3!F156</f>
        <v>0</v>
      </c>
      <c r="G194" s="186">
        <f t="shared" si="2"/>
        <v>5747228472</v>
      </c>
    </row>
    <row r="195" spans="1:7" ht="16.5" customHeight="1">
      <c r="A195" s="91" t="s">
        <v>529</v>
      </c>
      <c r="B195" s="186">
        <f>Data3!B157</f>
        <v>0</v>
      </c>
      <c r="C195" s="186">
        <f>Data3!C157</f>
        <v>0</v>
      </c>
      <c r="D195" s="186">
        <f>Data3!D157</f>
        <v>0</v>
      </c>
      <c r="E195" s="186">
        <f>Data3!E157</f>
        <v>0</v>
      </c>
      <c r="F195" s="186">
        <f>Data3!F157</f>
        <v>0</v>
      </c>
      <c r="G195" s="186">
        <f t="shared" si="2"/>
        <v>0</v>
      </c>
    </row>
    <row r="196" spans="1:7" ht="16.5" customHeight="1">
      <c r="A196" s="92" t="s">
        <v>708</v>
      </c>
      <c r="B196" s="186">
        <f>Data3!B158</f>
        <v>0</v>
      </c>
      <c r="C196" s="186">
        <f>Data3!C158</f>
        <v>0</v>
      </c>
      <c r="D196" s="186">
        <f>Data3!D158</f>
        <v>0</v>
      </c>
      <c r="E196" s="186">
        <f>Data3!E158</f>
        <v>0</v>
      </c>
      <c r="F196" s="186">
        <f>Data3!F158</f>
        <v>0</v>
      </c>
      <c r="G196" s="186">
        <f t="shared" si="2"/>
        <v>0</v>
      </c>
    </row>
    <row r="197" spans="1:7" ht="16.5" customHeight="1">
      <c r="A197" s="91" t="s">
        <v>585</v>
      </c>
      <c r="B197" s="186">
        <f>Data3!B159</f>
        <v>18975026842</v>
      </c>
      <c r="C197" s="186">
        <f>Data3!C159</f>
        <v>0</v>
      </c>
      <c r="D197" s="186">
        <f>Data3!D159</f>
        <v>0</v>
      </c>
      <c r="E197" s="186">
        <f>Data3!E159</f>
        <v>0</v>
      </c>
      <c r="F197" s="186">
        <f>Data3!F159</f>
        <v>0</v>
      </c>
      <c r="G197" s="186">
        <f t="shared" si="2"/>
        <v>18975026842</v>
      </c>
    </row>
    <row r="198" spans="1:7" ht="16.5" customHeight="1">
      <c r="A198" s="94" t="s">
        <v>709</v>
      </c>
      <c r="B198" s="197"/>
      <c r="C198" s="197"/>
      <c r="D198" s="197"/>
      <c r="E198" s="197"/>
      <c r="F198" s="197"/>
      <c r="G198" s="186">
        <f t="shared" si="2"/>
        <v>0</v>
      </c>
    </row>
    <row r="199" spans="1:7" ht="16.5" customHeight="1">
      <c r="A199" s="92" t="s">
        <v>703</v>
      </c>
      <c r="B199" s="186">
        <f>Data3!B161</f>
        <v>44046635396</v>
      </c>
      <c r="C199" s="186">
        <f>Data3!C161</f>
        <v>0</v>
      </c>
      <c r="D199" s="186">
        <f>Data3!D161</f>
        <v>0</v>
      </c>
      <c r="E199" s="186">
        <f>Data3!E161</f>
        <v>0</v>
      </c>
      <c r="F199" s="186">
        <f>Data3!F161</f>
        <v>0</v>
      </c>
      <c r="G199" s="186">
        <f>+E199+B199</f>
        <v>44046635396</v>
      </c>
    </row>
    <row r="200" spans="1:7" ht="16.5" customHeight="1">
      <c r="A200" s="93" t="s">
        <v>588</v>
      </c>
      <c r="B200" s="191">
        <f>Data3!B162</f>
        <v>38299406924</v>
      </c>
      <c r="C200" s="191">
        <f>Data3!C162</f>
        <v>0</v>
      </c>
      <c r="D200" s="191">
        <f>Data3!D162</f>
        <v>0</v>
      </c>
      <c r="E200" s="191">
        <f>Data3!E162</f>
        <v>0</v>
      </c>
      <c r="F200" s="191">
        <f>Data3!F162</f>
        <v>0</v>
      </c>
      <c r="G200" s="191">
        <f>+G191-G197</f>
        <v>38299406924</v>
      </c>
    </row>
    <row r="201" spans="1:7" ht="16.5" customHeight="1">
      <c r="A201" s="5" t="s">
        <v>539</v>
      </c>
      <c r="G201" s="192">
        <f>+G200-CĐKT!D45</f>
        <v>0</v>
      </c>
    </row>
    <row r="202" spans="1:4" ht="16.5" customHeight="1">
      <c r="A202" s="379" t="s">
        <v>633</v>
      </c>
      <c r="B202" s="379"/>
      <c r="C202" s="51" t="s">
        <v>619</v>
      </c>
      <c r="D202" s="51" t="s">
        <v>618</v>
      </c>
    </row>
    <row r="203" spans="1:4" ht="16.5" customHeight="1">
      <c r="A203" s="10" t="s">
        <v>540</v>
      </c>
      <c r="C203" s="59">
        <f>Data3!B167</f>
        <v>183702911212</v>
      </c>
      <c r="D203" s="59">
        <f>Data3!C167</f>
        <v>343606871167</v>
      </c>
    </row>
    <row r="204" spans="1:4" ht="16.5" customHeight="1">
      <c r="A204" s="10" t="s">
        <v>542</v>
      </c>
      <c r="C204" s="198"/>
      <c r="D204" s="198"/>
    </row>
    <row r="205" spans="1:4" ht="16.5" customHeight="1">
      <c r="A205" s="15"/>
      <c r="C205" s="59"/>
      <c r="D205" s="59"/>
    </row>
    <row r="206" spans="1:4" ht="16.5" customHeight="1">
      <c r="A206" s="15" t="s">
        <v>634</v>
      </c>
      <c r="C206" s="198"/>
      <c r="D206" s="198"/>
    </row>
    <row r="207" ht="8.25" customHeight="1">
      <c r="A207" s="104"/>
    </row>
    <row r="208" spans="1:4" ht="16.5" customHeight="1">
      <c r="A208" s="112" t="s">
        <v>635</v>
      </c>
      <c r="C208" s="51" t="s">
        <v>619</v>
      </c>
      <c r="D208" s="51" t="s">
        <v>618</v>
      </c>
    </row>
    <row r="209" spans="1:4" ht="16.5" customHeight="1" hidden="1">
      <c r="A209" s="112" t="s">
        <v>543</v>
      </c>
      <c r="C209" s="3" t="s">
        <v>493</v>
      </c>
      <c r="D209" s="3" t="s">
        <v>494</v>
      </c>
    </row>
    <row r="210" spans="1:4" ht="16.5" customHeight="1" hidden="1">
      <c r="A210" s="112" t="s">
        <v>544</v>
      </c>
      <c r="C210" s="3"/>
      <c r="D210" s="3"/>
    </row>
    <row r="211" spans="1:4" ht="16.5" customHeight="1" hidden="1">
      <c r="A211" s="112" t="s">
        <v>545</v>
      </c>
      <c r="C211" s="10" t="s">
        <v>541</v>
      </c>
      <c r="D211" s="10" t="s">
        <v>541</v>
      </c>
    </row>
    <row r="212" spans="1:4" ht="16.5" customHeight="1" hidden="1">
      <c r="A212" s="112" t="s">
        <v>546</v>
      </c>
      <c r="C212" s="10" t="s">
        <v>541</v>
      </c>
      <c r="D212" s="10" t="s">
        <v>541</v>
      </c>
    </row>
    <row r="213" spans="1:4" ht="16.5" customHeight="1" hidden="1">
      <c r="A213" s="112" t="s">
        <v>547</v>
      </c>
      <c r="C213" s="3" t="s">
        <v>475</v>
      </c>
      <c r="D213" s="107" t="s">
        <v>553</v>
      </c>
    </row>
    <row r="214" spans="1:4" ht="16.5" customHeight="1" hidden="1">
      <c r="A214" s="112" t="s">
        <v>548</v>
      </c>
      <c r="C214" s="3" t="s">
        <v>552</v>
      </c>
      <c r="D214" s="107" t="s">
        <v>541</v>
      </c>
    </row>
    <row r="215" spans="1:4" ht="16.5" customHeight="1" hidden="1">
      <c r="A215" s="112" t="s">
        <v>549</v>
      </c>
      <c r="C215" s="3" t="s">
        <v>552</v>
      </c>
      <c r="D215" s="107" t="s">
        <v>541</v>
      </c>
    </row>
    <row r="216" spans="1:4" ht="16.5" customHeight="1" hidden="1">
      <c r="A216" s="112" t="s">
        <v>550</v>
      </c>
      <c r="C216" s="3"/>
      <c r="D216" s="107"/>
    </row>
    <row r="217" spans="1:4" ht="16.5" customHeight="1" hidden="1">
      <c r="A217" s="112" t="s">
        <v>551</v>
      </c>
      <c r="C217" s="3" t="s">
        <v>493</v>
      </c>
      <c r="D217" s="3" t="s">
        <v>494</v>
      </c>
    </row>
    <row r="218" spans="1:4" ht="16.5" customHeight="1">
      <c r="A218" s="112" t="s">
        <v>817</v>
      </c>
      <c r="C218" s="59"/>
      <c r="D218" s="3"/>
    </row>
    <row r="219" spans="1:4" ht="16.5" customHeight="1">
      <c r="A219" s="111" t="s">
        <v>818</v>
      </c>
      <c r="C219" s="59">
        <f>Data3!B191</f>
        <v>1689555500000</v>
      </c>
      <c r="D219" s="59">
        <f>Data3!C191</f>
        <v>278998000000</v>
      </c>
    </row>
    <row r="220" spans="1:4" ht="16.5" customHeight="1" thickBot="1">
      <c r="A220" s="199" t="s">
        <v>502</v>
      </c>
      <c r="C220" s="176">
        <f>SUM(C218:C219)</f>
        <v>1689555500000</v>
      </c>
      <c r="D220" s="176">
        <f>SUM(D218:D219)</f>
        <v>278998000000</v>
      </c>
    </row>
    <row r="221" spans="1:3" ht="9" customHeight="1" thickTop="1">
      <c r="A221" s="15"/>
      <c r="C221" s="59"/>
    </row>
    <row r="222" spans="1:5" ht="16.5" customHeight="1">
      <c r="A222" s="107" t="s">
        <v>636</v>
      </c>
      <c r="B222" s="107"/>
      <c r="C222" s="51" t="s">
        <v>619</v>
      </c>
      <c r="D222" s="51" t="s">
        <v>618</v>
      </c>
      <c r="E222" s="11"/>
    </row>
    <row r="223" spans="1:5" s="201" customFormat="1" ht="16.5" customHeight="1">
      <c r="A223" s="10" t="s">
        <v>194</v>
      </c>
      <c r="B223" s="23"/>
      <c r="C223" s="200">
        <f>Data3!B201</f>
        <v>0</v>
      </c>
      <c r="D223" s="200">
        <f>Data3!C201</f>
        <v>0</v>
      </c>
      <c r="E223" s="23"/>
    </row>
    <row r="224" spans="1:5" ht="16.5" customHeight="1" thickBot="1">
      <c r="A224" s="29" t="s">
        <v>450</v>
      </c>
      <c r="B224" s="107"/>
      <c r="C224" s="176">
        <f>+C223</f>
        <v>0</v>
      </c>
      <c r="D224" s="176">
        <f>SUM(D223)</f>
        <v>0</v>
      </c>
      <c r="E224" s="107"/>
    </row>
    <row r="225" spans="1:5" ht="16.5" customHeight="1" thickTop="1">
      <c r="A225" s="3" t="s">
        <v>539</v>
      </c>
      <c r="B225" s="3"/>
      <c r="C225" s="192"/>
      <c r="D225" s="192"/>
      <c r="E225" s="107"/>
    </row>
    <row r="226" spans="1:5" ht="16.5" customHeight="1">
      <c r="A226" s="385" t="s">
        <v>454</v>
      </c>
      <c r="B226" s="385"/>
      <c r="C226" s="51" t="s">
        <v>619</v>
      </c>
      <c r="D226" s="51" t="s">
        <v>618</v>
      </c>
      <c r="E226" s="178"/>
    </row>
    <row r="227" spans="1:6" ht="16.5" customHeight="1">
      <c r="A227" s="385" t="s">
        <v>828</v>
      </c>
      <c r="B227" s="385"/>
      <c r="C227" s="202">
        <f>Data3!B205</f>
        <v>372648174393</v>
      </c>
      <c r="D227" s="202">
        <f>Data3!C205</f>
        <v>343423050999</v>
      </c>
      <c r="E227" s="178"/>
      <c r="F227" s="56">
        <f>D227/2</f>
        <v>171711525499.5</v>
      </c>
    </row>
    <row r="228" spans="1:5" ht="16.5" customHeight="1" thickBot="1">
      <c r="A228" s="373" t="s">
        <v>502</v>
      </c>
      <c r="B228" s="373"/>
      <c r="C228" s="176">
        <f>Data3!B206</f>
        <v>372648174393</v>
      </c>
      <c r="D228" s="176">
        <f>Data3!C206</f>
        <v>343423050999</v>
      </c>
      <c r="E228" s="178"/>
    </row>
    <row r="229" spans="1:7" ht="33" customHeight="1" thickTop="1">
      <c r="A229" s="377"/>
      <c r="B229" s="377"/>
      <c r="C229" s="377"/>
      <c r="D229" s="377"/>
      <c r="E229" s="377"/>
      <c r="F229" s="377"/>
      <c r="G229" s="377"/>
    </row>
    <row r="230" spans="1:7" ht="30.75" customHeight="1">
      <c r="A230" s="384" t="s">
        <v>554</v>
      </c>
      <c r="B230" s="384"/>
      <c r="C230" s="52" t="s">
        <v>618</v>
      </c>
      <c r="D230" s="52" t="s">
        <v>619</v>
      </c>
      <c r="E230" s="203"/>
      <c r="F230" s="53"/>
      <c r="G230" s="53"/>
    </row>
    <row r="231" spans="1:7" ht="16.5" customHeight="1">
      <c r="A231" s="107" t="s">
        <v>555</v>
      </c>
      <c r="C231" s="31">
        <f>Data3!B209</f>
        <v>17322851299</v>
      </c>
      <c r="D231" s="31">
        <f>Data3!C209</f>
        <v>22830048433</v>
      </c>
      <c r="E231" s="204"/>
      <c r="F231" s="204"/>
      <c r="G231" s="204"/>
    </row>
    <row r="232" spans="1:7" ht="16.5" customHeight="1">
      <c r="A232" s="26" t="s">
        <v>195</v>
      </c>
      <c r="C232" s="31">
        <f>Data3!B210</f>
        <v>0</v>
      </c>
      <c r="D232" s="31">
        <f>Data3!C210</f>
        <v>0</v>
      </c>
      <c r="E232" s="204"/>
      <c r="F232" s="204"/>
      <c r="G232" s="204"/>
    </row>
    <row r="233" spans="1:7" ht="16.5" customHeight="1">
      <c r="A233" s="107" t="s">
        <v>556</v>
      </c>
      <c r="C233" s="31">
        <f>Data3!B211</f>
        <v>0</v>
      </c>
      <c r="D233" s="31">
        <f>Data3!C211</f>
        <v>0</v>
      </c>
      <c r="E233" s="205"/>
      <c r="F233" s="204"/>
      <c r="G233" s="204"/>
    </row>
    <row r="234" spans="1:7" ht="16.5" customHeight="1">
      <c r="A234" s="107" t="s">
        <v>557</v>
      </c>
      <c r="C234" s="31">
        <f>Data3!B212</f>
        <v>0</v>
      </c>
      <c r="D234" s="31">
        <f>Data3!C212</f>
        <v>0</v>
      </c>
      <c r="E234" s="205"/>
      <c r="F234" s="204"/>
      <c r="G234" s="204"/>
    </row>
    <row r="235" spans="1:7" ht="16.5" customHeight="1">
      <c r="A235" s="26" t="s">
        <v>451</v>
      </c>
      <c r="C235" s="31">
        <f>Data3!B213</f>
        <v>499600800</v>
      </c>
      <c r="D235" s="31">
        <f>Data3!C213</f>
        <v>379440000</v>
      </c>
      <c r="E235" s="204"/>
      <c r="F235" s="204"/>
      <c r="G235" s="204"/>
    </row>
    <row r="236" spans="1:7" ht="16.5" customHeight="1">
      <c r="A236" s="107" t="s">
        <v>558</v>
      </c>
      <c r="C236" s="31">
        <f>Data3!B214</f>
        <v>0</v>
      </c>
      <c r="D236" s="31">
        <f>Data3!C214</f>
        <v>0</v>
      </c>
      <c r="E236" s="204"/>
      <c r="F236" s="204"/>
      <c r="G236" s="204"/>
    </row>
    <row r="237" spans="1:7" ht="16.5" customHeight="1">
      <c r="A237" s="26" t="s">
        <v>452</v>
      </c>
      <c r="C237" s="31">
        <f>Data3!B215</f>
        <v>0</v>
      </c>
      <c r="D237" s="31">
        <f>Data3!C215</f>
        <v>0</v>
      </c>
      <c r="E237" s="204"/>
      <c r="F237" s="204"/>
      <c r="G237" s="204"/>
    </row>
    <row r="238" spans="1:7" ht="16.5" customHeight="1">
      <c r="A238" s="107" t="s">
        <v>559</v>
      </c>
      <c r="C238" s="31">
        <f>Data3!B216</f>
        <v>36223400</v>
      </c>
      <c r="D238" s="31">
        <f>Data3!C216</f>
        <v>795548066</v>
      </c>
      <c r="E238" s="204"/>
      <c r="F238" s="204"/>
      <c r="G238" s="206"/>
    </row>
    <row r="239" spans="1:7" ht="16.5" customHeight="1">
      <c r="A239" s="380" t="s">
        <v>453</v>
      </c>
      <c r="B239" s="380"/>
      <c r="C239" s="31">
        <f>Data3!B217</f>
        <v>0</v>
      </c>
      <c r="D239" s="31">
        <f>Data3!C217</f>
        <v>0</v>
      </c>
      <c r="E239" s="204"/>
      <c r="F239" s="204"/>
      <c r="G239" s="204"/>
    </row>
    <row r="240" spans="1:7" ht="16.5" customHeight="1" thickBot="1">
      <c r="A240" s="102" t="s">
        <v>502</v>
      </c>
      <c r="C240" s="176">
        <f>SUM(C231:C239)</f>
        <v>17858675499</v>
      </c>
      <c r="D240" s="176">
        <f>SUM(D231:D239)</f>
        <v>24005036499</v>
      </c>
      <c r="E240" s="207"/>
      <c r="F240" s="207"/>
      <c r="G240" s="207"/>
    </row>
    <row r="241" spans="1:7" ht="14.25" customHeight="1" thickTop="1">
      <c r="A241" s="104"/>
      <c r="C241" s="192"/>
      <c r="D241" s="192"/>
      <c r="E241" s="205"/>
      <c r="F241" s="205"/>
      <c r="G241" s="205"/>
    </row>
    <row r="242" spans="1:4" ht="16.5" customHeight="1">
      <c r="A242" s="107" t="s">
        <v>560</v>
      </c>
      <c r="C242" s="51" t="s">
        <v>619</v>
      </c>
      <c r="D242" s="51" t="s">
        <v>618</v>
      </c>
    </row>
    <row r="243" spans="1:4" ht="16.5" customHeight="1">
      <c r="A243" s="107" t="s">
        <v>455</v>
      </c>
      <c r="C243" s="31">
        <f>Data3!B221</f>
        <v>168507948054</v>
      </c>
      <c r="D243" s="31">
        <f>Data3!C221</f>
        <v>338569099945</v>
      </c>
    </row>
    <row r="244" spans="1:4" ht="16.5" customHeight="1">
      <c r="A244" s="107" t="s">
        <v>695</v>
      </c>
      <c r="C244" s="31">
        <f>Data3!B222</f>
        <v>52740000000</v>
      </c>
      <c r="D244" s="31">
        <f>Data3!C222</f>
        <v>51230133634</v>
      </c>
    </row>
    <row r="245" spans="1:4" ht="16.5" customHeight="1">
      <c r="A245" s="107" t="s">
        <v>696</v>
      </c>
      <c r="C245" s="31">
        <f>Data3!B223</f>
        <v>2275141777</v>
      </c>
      <c r="D245" s="31">
        <f>Data3!C223</f>
        <v>514543818</v>
      </c>
    </row>
    <row r="246" spans="1:4" ht="16.5" customHeight="1" thickBot="1">
      <c r="A246" s="102" t="s">
        <v>502</v>
      </c>
      <c r="C246" s="176">
        <f>SUM(C243:C245)</f>
        <v>223523089831</v>
      </c>
      <c r="D246" s="176">
        <f>SUM(D243:D245)</f>
        <v>390313777397</v>
      </c>
    </row>
    <row r="247" spans="1:3" ht="16.5" customHeight="1" thickTop="1">
      <c r="A247" s="104"/>
      <c r="C247" s="192">
        <f>+C246-CĐKT!D70</f>
        <v>0</v>
      </c>
    </row>
    <row r="248" spans="1:4" ht="16.5" customHeight="1">
      <c r="A248" s="111" t="s">
        <v>697</v>
      </c>
      <c r="C248" s="51" t="s">
        <v>619</v>
      </c>
      <c r="D248" s="51" t="s">
        <v>618</v>
      </c>
    </row>
    <row r="249" spans="1:4" ht="16.5" customHeight="1">
      <c r="A249" s="107" t="s">
        <v>561</v>
      </c>
      <c r="C249" s="208">
        <f>Data3!B227</f>
        <v>0</v>
      </c>
      <c r="D249" s="208">
        <f>Data3!C227</f>
        <v>0</v>
      </c>
    </row>
    <row r="250" spans="1:4" ht="16.5" customHeight="1">
      <c r="A250" s="107" t="s">
        <v>564</v>
      </c>
      <c r="C250" s="208">
        <f>Data3!B228</f>
        <v>0</v>
      </c>
      <c r="D250" s="208">
        <f>Data3!C228</f>
        <v>0</v>
      </c>
    </row>
    <row r="251" spans="1:4" ht="16.5" customHeight="1">
      <c r="A251" s="107" t="s">
        <v>563</v>
      </c>
      <c r="C251" s="208">
        <f>Data3!B229</f>
        <v>15002154</v>
      </c>
      <c r="D251" s="208">
        <f>Data3!C229</f>
        <v>13418710</v>
      </c>
    </row>
    <row r="252" spans="1:4" ht="16.5" customHeight="1">
      <c r="A252" s="107" t="s">
        <v>562</v>
      </c>
      <c r="C252" s="208">
        <f>Data3!B230</f>
        <v>2772136284</v>
      </c>
      <c r="D252" s="208">
        <f>Data3!C230</f>
        <v>2085218821</v>
      </c>
    </row>
    <row r="253" spans="1:4" ht="16.5" customHeight="1">
      <c r="A253" s="107" t="s">
        <v>456</v>
      </c>
      <c r="C253" s="208">
        <f>Data3!B231</f>
        <v>0</v>
      </c>
      <c r="D253" s="208">
        <f>Data3!C231</f>
        <v>50000000</v>
      </c>
    </row>
    <row r="254" spans="1:4" ht="16.5" customHeight="1">
      <c r="A254" s="27" t="s">
        <v>457</v>
      </c>
      <c r="C254" s="208">
        <f>Data3!B232</f>
        <v>1252064309</v>
      </c>
      <c r="D254" s="208">
        <f>Data3!C232</f>
        <v>2058174344</v>
      </c>
    </row>
    <row r="255" spans="1:4" ht="16.5" customHeight="1">
      <c r="A255" s="107" t="s">
        <v>565</v>
      </c>
      <c r="C255" s="208">
        <f>Data3!B233</f>
        <v>0</v>
      </c>
      <c r="D255" s="208">
        <f>Data3!C233</f>
        <v>0</v>
      </c>
    </row>
    <row r="256" spans="1:4" ht="16.5" customHeight="1">
      <c r="A256" s="111" t="s">
        <v>756</v>
      </c>
      <c r="C256" s="208">
        <f>Data3!B234</f>
        <v>90570133899</v>
      </c>
      <c r="D256" s="208">
        <f>Data3!C234</f>
        <v>96036853413</v>
      </c>
    </row>
    <row r="257" spans="1:4" ht="16.5" customHeight="1" thickBot="1">
      <c r="A257" s="107" t="s">
        <v>566</v>
      </c>
      <c r="B257" s="209"/>
      <c r="C257" s="176">
        <f>SUM(C249:C256)</f>
        <v>94609336646</v>
      </c>
      <c r="D257" s="176">
        <f>SUM(D249:D256)</f>
        <v>100243665288</v>
      </c>
    </row>
    <row r="258" spans="1:3" ht="16.5" customHeight="1" thickTop="1">
      <c r="A258" s="179"/>
      <c r="B258" s="180"/>
      <c r="C258" s="192">
        <f>+C257-CĐKT!D73</f>
        <v>0</v>
      </c>
    </row>
    <row r="259" spans="1:4" ht="16.5" customHeight="1">
      <c r="A259" s="111" t="s">
        <v>580</v>
      </c>
      <c r="C259" s="51" t="s">
        <v>619</v>
      </c>
      <c r="D259" s="51" t="s">
        <v>618</v>
      </c>
    </row>
    <row r="260" spans="1:8" ht="18.75" customHeight="1">
      <c r="A260" s="35"/>
      <c r="B260" s="35"/>
      <c r="C260" s="35"/>
      <c r="D260" s="35"/>
      <c r="E260" s="35"/>
      <c r="F260" s="35"/>
      <c r="G260" s="35"/>
      <c r="H260" s="35"/>
    </row>
    <row r="261" spans="1:4" ht="16.5" customHeight="1">
      <c r="A261" s="107" t="s">
        <v>567</v>
      </c>
      <c r="C261" s="51" t="s">
        <v>619</v>
      </c>
      <c r="D261" s="51" t="s">
        <v>618</v>
      </c>
    </row>
    <row r="262" spans="1:4" ht="16.5" customHeight="1" hidden="1">
      <c r="A262" s="107" t="s">
        <v>568</v>
      </c>
      <c r="C262" s="107"/>
      <c r="D262" s="107"/>
    </row>
    <row r="263" spans="1:4" ht="16.5" customHeight="1" hidden="1">
      <c r="A263" s="12" t="s">
        <v>569</v>
      </c>
      <c r="C263" s="107" t="s">
        <v>541</v>
      </c>
      <c r="D263" s="107" t="s">
        <v>541</v>
      </c>
    </row>
    <row r="264" spans="1:4" ht="16.5" customHeight="1" hidden="1">
      <c r="A264" s="12" t="s">
        <v>570</v>
      </c>
      <c r="C264" s="107" t="s">
        <v>541</v>
      </c>
      <c r="D264" s="107" t="s">
        <v>541</v>
      </c>
    </row>
    <row r="265" spans="1:4" ht="16.5" customHeight="1" hidden="1">
      <c r="A265" s="107" t="s">
        <v>571</v>
      </c>
      <c r="C265" s="107"/>
      <c r="D265" s="107"/>
    </row>
    <row r="266" spans="1:4" ht="16.5" customHeight="1" hidden="1">
      <c r="A266" s="12" t="s">
        <v>572</v>
      </c>
      <c r="C266" s="107" t="s">
        <v>541</v>
      </c>
      <c r="D266" s="107" t="s">
        <v>541</v>
      </c>
    </row>
    <row r="267" spans="1:4" ht="16.5" customHeight="1" hidden="1">
      <c r="A267" s="12" t="s">
        <v>573</v>
      </c>
      <c r="C267" s="107" t="s">
        <v>541</v>
      </c>
      <c r="D267" s="107" t="s">
        <v>541</v>
      </c>
    </row>
    <row r="268" spans="1:4" ht="16.5" customHeight="1" hidden="1">
      <c r="A268" s="102" t="s">
        <v>502</v>
      </c>
      <c r="C268" s="6" t="s">
        <v>541</v>
      </c>
      <c r="D268" s="6" t="s">
        <v>541</v>
      </c>
    </row>
    <row r="269" ht="16.5" customHeight="1" hidden="1">
      <c r="A269" s="17" t="s">
        <v>574</v>
      </c>
    </row>
    <row r="270" ht="16.5" customHeight="1" hidden="1">
      <c r="A270" s="17" t="s">
        <v>575</v>
      </c>
    </row>
    <row r="271" ht="16.5" customHeight="1" hidden="1">
      <c r="A271" s="17"/>
    </row>
    <row r="272" ht="16.5" customHeight="1" hidden="1">
      <c r="A272" s="15" t="s">
        <v>576</v>
      </c>
    </row>
    <row r="273" spans="1:4" ht="16.5" customHeight="1">
      <c r="A273" s="15" t="s">
        <v>458</v>
      </c>
      <c r="C273" s="276">
        <f>C275</f>
        <v>6521343052054</v>
      </c>
      <c r="D273" s="276">
        <f>D275</f>
        <v>6353326443666</v>
      </c>
    </row>
    <row r="274" ht="16.5" customHeight="1">
      <c r="A274" s="15" t="s">
        <v>459</v>
      </c>
    </row>
    <row r="275" spans="1:4" ht="16.5" customHeight="1">
      <c r="A275" s="15" t="s">
        <v>841</v>
      </c>
      <c r="C275" s="31">
        <f>+CĐKT!D79</f>
        <v>6521343052054</v>
      </c>
      <c r="D275" s="31">
        <f>+CĐKT!E79</f>
        <v>6353326443666</v>
      </c>
    </row>
    <row r="276" spans="1:8" ht="18" customHeight="1">
      <c r="A276" s="386" t="s">
        <v>1256</v>
      </c>
      <c r="B276" s="386"/>
      <c r="C276" s="386"/>
      <c r="D276" s="386"/>
      <c r="E276" s="386"/>
      <c r="F276" s="386"/>
      <c r="G276" s="386"/>
      <c r="H276" s="386"/>
    </row>
    <row r="277" spans="1:3" ht="16.5" customHeight="1">
      <c r="A277" s="15"/>
      <c r="C277" s="31"/>
    </row>
    <row r="278" spans="1:4" ht="16.5" customHeight="1">
      <c r="A278" s="15" t="s">
        <v>460</v>
      </c>
      <c r="C278" s="31"/>
      <c r="D278" s="38"/>
    </row>
    <row r="279" spans="1:4" ht="16.5" customHeight="1">
      <c r="A279" s="15" t="s">
        <v>461</v>
      </c>
      <c r="C279" s="31"/>
      <c r="D279" s="38"/>
    </row>
    <row r="280" ht="8.25" customHeight="1">
      <c r="A280" s="104"/>
    </row>
    <row r="281" spans="1:3" ht="16.5" customHeight="1">
      <c r="A281" s="388" t="s">
        <v>462</v>
      </c>
      <c r="B281" s="388"/>
      <c r="C281" s="388"/>
    </row>
    <row r="282" spans="1:4" ht="16.5" customHeight="1">
      <c r="A282" s="109"/>
      <c r="B282" s="109"/>
      <c r="C282" s="51" t="s">
        <v>619</v>
      </c>
      <c r="D282" s="51" t="s">
        <v>618</v>
      </c>
    </row>
    <row r="283" spans="1:4" ht="16.5" customHeight="1">
      <c r="A283" s="104" t="s">
        <v>829</v>
      </c>
      <c r="C283" s="33">
        <f>Data3!B260</f>
        <v>321153055117</v>
      </c>
      <c r="D283" s="33">
        <f>Data3!C260</f>
        <v>315709044764</v>
      </c>
    </row>
    <row r="284" spans="1:4" ht="31.5" customHeight="1" hidden="1">
      <c r="A284" s="377" t="s">
        <v>842</v>
      </c>
      <c r="B284" s="377"/>
      <c r="C284" s="210">
        <f>+C283-C285</f>
        <v>280992833774</v>
      </c>
      <c r="D284" s="210">
        <f>+D283-D285</f>
        <v>275548823421</v>
      </c>
    </row>
    <row r="285" spans="1:4" ht="32.25" customHeight="1" hidden="1">
      <c r="A285" s="377" t="s">
        <v>843</v>
      </c>
      <c r="B285" s="377"/>
      <c r="C285" s="210">
        <v>40160221343</v>
      </c>
      <c r="D285" s="210">
        <v>40160221343</v>
      </c>
    </row>
    <row r="286" ht="16.5" customHeight="1">
      <c r="A286" s="104" t="s">
        <v>757</v>
      </c>
    </row>
    <row r="287" ht="3.75" customHeight="1">
      <c r="A287" s="104"/>
    </row>
    <row r="288" ht="16.5" customHeight="1">
      <c r="A288" s="104" t="s">
        <v>463</v>
      </c>
    </row>
    <row r="289" ht="16.5" customHeight="1">
      <c r="A289" s="15" t="s">
        <v>809</v>
      </c>
    </row>
    <row r="290" ht="16.5" customHeight="1">
      <c r="A290" s="15"/>
    </row>
    <row r="291" spans="1:7" ht="32.25" customHeight="1">
      <c r="A291" s="41" t="s">
        <v>326</v>
      </c>
      <c r="B291" s="172" t="s">
        <v>810</v>
      </c>
      <c r="C291" s="172" t="s">
        <v>811</v>
      </c>
      <c r="D291" s="172" t="s">
        <v>209</v>
      </c>
      <c r="E291" s="172" t="s">
        <v>812</v>
      </c>
      <c r="F291" s="172" t="s">
        <v>210</v>
      </c>
      <c r="G291" s="172" t="s">
        <v>211</v>
      </c>
    </row>
    <row r="292" spans="1:7" ht="16.5" customHeight="1">
      <c r="A292" s="227" t="s">
        <v>813</v>
      </c>
      <c r="B292" s="119">
        <v>1</v>
      </c>
      <c r="C292" s="119">
        <v>2</v>
      </c>
      <c r="D292" s="119">
        <v>3</v>
      </c>
      <c r="E292" s="119">
        <v>4</v>
      </c>
      <c r="F292" s="119">
        <v>5</v>
      </c>
      <c r="G292" s="119">
        <v>6</v>
      </c>
    </row>
    <row r="293" spans="1:7" ht="16.5" customHeight="1">
      <c r="A293" s="225" t="s">
        <v>814</v>
      </c>
      <c r="B293" s="226">
        <f>Data3!B275</f>
        <v>3262350000000</v>
      </c>
      <c r="C293" s="226">
        <f>Data3!C275</f>
        <v>0</v>
      </c>
      <c r="D293" s="226">
        <f>Data3!D275</f>
        <v>0</v>
      </c>
      <c r="E293" s="226">
        <f>Data3!E275</f>
        <v>-62834383080</v>
      </c>
      <c r="F293" s="226">
        <f>Data3!F275</f>
        <v>0</v>
      </c>
      <c r="G293" s="221">
        <f aca="true" t="shared" si="3" ref="G293:G298">F293+E293+D293+C293+B293+B279+E279</f>
        <v>3199515616920</v>
      </c>
    </row>
    <row r="294" spans="1:7" ht="16.5" customHeight="1">
      <c r="A294" s="170" t="s">
        <v>196</v>
      </c>
      <c r="B294" s="226">
        <f>Data3!B276</f>
        <v>0</v>
      </c>
      <c r="C294" s="226">
        <f>Data3!C276</f>
        <v>0</v>
      </c>
      <c r="D294" s="226">
        <f>Data3!D276</f>
        <v>0</v>
      </c>
      <c r="E294" s="226">
        <f>Data3!E276</f>
        <v>0</v>
      </c>
      <c r="F294" s="226">
        <f>Data3!F276</f>
        <v>0</v>
      </c>
      <c r="G294" s="221">
        <f t="shared" si="3"/>
        <v>0</v>
      </c>
    </row>
    <row r="295" spans="1:7" ht="16.5" customHeight="1">
      <c r="A295" s="170" t="s">
        <v>197</v>
      </c>
      <c r="B295" s="226">
        <f>Data3!B277</f>
        <v>0</v>
      </c>
      <c r="C295" s="226">
        <f>Data3!C277</f>
        <v>0</v>
      </c>
      <c r="D295" s="226">
        <f>Data3!D277</f>
        <v>0</v>
      </c>
      <c r="E295" s="226">
        <f>Data3!E277</f>
        <v>0</v>
      </c>
      <c r="F295" s="226">
        <f>Data3!F277</f>
        <v>0</v>
      </c>
      <c r="G295" s="221">
        <f t="shared" si="3"/>
        <v>0</v>
      </c>
    </row>
    <row r="296" spans="1:7" ht="16.5" customHeight="1">
      <c r="A296" s="170" t="s">
        <v>198</v>
      </c>
      <c r="B296" s="226">
        <f>Data3!B278</f>
        <v>0</v>
      </c>
      <c r="C296" s="226">
        <f>Data3!C278</f>
        <v>0</v>
      </c>
      <c r="D296" s="226">
        <f>Data3!D278</f>
        <v>0</v>
      </c>
      <c r="E296" s="226">
        <f>Data3!E278</f>
        <v>0</v>
      </c>
      <c r="F296" s="226">
        <f>Data3!F278</f>
        <v>0</v>
      </c>
      <c r="G296" s="221">
        <f t="shared" si="3"/>
        <v>0</v>
      </c>
    </row>
    <row r="297" spans="1:7" ht="16.5" customHeight="1">
      <c r="A297" s="170" t="s">
        <v>199</v>
      </c>
      <c r="B297" s="226">
        <f>Data3!B279</f>
        <v>0</v>
      </c>
      <c r="C297" s="226">
        <f>Data3!C279</f>
        <v>0</v>
      </c>
      <c r="D297" s="226">
        <f>Data3!D279</f>
        <v>0</v>
      </c>
      <c r="E297" s="226">
        <f>Data3!E279</f>
        <v>-2169916500</v>
      </c>
      <c r="F297" s="226">
        <f>Data3!F279</f>
        <v>0</v>
      </c>
      <c r="G297" s="221">
        <f t="shared" si="3"/>
        <v>-2169916500</v>
      </c>
    </row>
    <row r="298" spans="1:7" ht="16.5" customHeight="1">
      <c r="A298" s="170" t="s">
        <v>200</v>
      </c>
      <c r="B298" s="226">
        <f>Data3!B280</f>
        <v>3262350000000</v>
      </c>
      <c r="C298" s="226">
        <f>Data3!C280</f>
        <v>0</v>
      </c>
      <c r="D298" s="226">
        <f>Data3!D280</f>
        <v>0</v>
      </c>
      <c r="E298" s="226">
        <f>Data3!E280</f>
        <v>-65004299580</v>
      </c>
      <c r="F298" s="226">
        <f>Data3!F280</f>
        <v>0</v>
      </c>
      <c r="G298" s="221">
        <f t="shared" si="3"/>
        <v>3197345700420</v>
      </c>
    </row>
    <row r="299" spans="1:7" ht="16.5" customHeight="1">
      <c r="A299" s="170" t="s">
        <v>815</v>
      </c>
      <c r="B299" s="226">
        <f>Data3!B281</f>
        <v>3262350000000</v>
      </c>
      <c r="C299" s="226">
        <f>Data3!C281</f>
        <v>0</v>
      </c>
      <c r="D299" s="226">
        <f>Data3!D281</f>
        <v>0</v>
      </c>
      <c r="E299" s="226">
        <f>Data3!E281</f>
        <v>-65004299580</v>
      </c>
      <c r="F299" s="226">
        <f>Data3!F281</f>
        <v>0</v>
      </c>
      <c r="G299" s="221">
        <f>F299+E299+D299+C299+B299+B285+E285</f>
        <v>3197345700420</v>
      </c>
    </row>
    <row r="300" spans="1:7" ht="16.5" customHeight="1">
      <c r="A300" s="170" t="s">
        <v>201</v>
      </c>
      <c r="B300" s="226">
        <f>Data3!B282</f>
        <v>0</v>
      </c>
      <c r="C300" s="226">
        <f>Data3!C282</f>
        <v>0</v>
      </c>
      <c r="D300" s="226">
        <f>Data3!D282</f>
        <v>0</v>
      </c>
      <c r="E300" s="226">
        <f>Data3!E282</f>
        <v>0</v>
      </c>
      <c r="F300" s="226">
        <f>Data3!F282</f>
        <v>0</v>
      </c>
      <c r="G300" s="221">
        <f>F300+E300+D300+C300+B300+B286+E286</f>
        <v>0</v>
      </c>
    </row>
    <row r="301" spans="1:7" ht="16.5" customHeight="1">
      <c r="A301" s="170" t="s">
        <v>202</v>
      </c>
      <c r="B301" s="226">
        <f>Data3!B283</f>
        <v>0</v>
      </c>
      <c r="C301" s="226">
        <f>Data3!C283</f>
        <v>0</v>
      </c>
      <c r="D301" s="226">
        <f>Data3!D283</f>
        <v>0</v>
      </c>
      <c r="E301" s="226">
        <f>Data3!E283</f>
        <v>0</v>
      </c>
      <c r="F301" s="226">
        <f>Data3!F283</f>
        <v>0</v>
      </c>
      <c r="G301" s="221">
        <f>F301+E301+D301+C301+B301+B287+E287</f>
        <v>0</v>
      </c>
    </row>
    <row r="302" spans="1:7" ht="16.5" customHeight="1">
      <c r="A302" s="170" t="s">
        <v>203</v>
      </c>
      <c r="B302" s="226">
        <f>Data3!B284</f>
        <v>0</v>
      </c>
      <c r="C302" s="226">
        <f>Data3!C284</f>
        <v>0</v>
      </c>
      <c r="D302" s="226">
        <f>Data3!D284</f>
        <v>0</v>
      </c>
      <c r="E302" s="226">
        <f>Data3!E284</f>
        <v>0</v>
      </c>
      <c r="F302" s="226">
        <f>Data3!F284</f>
        <v>0</v>
      </c>
      <c r="G302" s="221">
        <f>F302+E302+D302+C302+B302+B288+E288</f>
        <v>0</v>
      </c>
    </row>
    <row r="303" spans="1:7" ht="16.5" customHeight="1">
      <c r="A303" s="171" t="s">
        <v>585</v>
      </c>
      <c r="B303" s="223">
        <f>Data3!B285</f>
        <v>3262350000000</v>
      </c>
      <c r="C303" s="223">
        <f>Data3!C285</f>
        <v>0</v>
      </c>
      <c r="D303" s="223">
        <f>Data3!D285</f>
        <v>0</v>
      </c>
      <c r="E303" s="223">
        <f>Data3!E285</f>
        <v>-65004299580</v>
      </c>
      <c r="F303" s="223">
        <f>Data3!F285</f>
        <v>0</v>
      </c>
      <c r="G303" s="222">
        <f>F303+E303+D303+C303+B303+B289+E289</f>
        <v>3197345700420</v>
      </c>
    </row>
    <row r="304" spans="1:7" ht="16.5" customHeight="1">
      <c r="A304" s="13"/>
      <c r="B304" s="13"/>
      <c r="C304" s="13"/>
      <c r="D304" s="13"/>
      <c r="E304" s="13"/>
      <c r="F304" s="13"/>
      <c r="G304" s="13"/>
    </row>
    <row r="305" spans="1:8" ht="44.25" customHeight="1">
      <c r="A305" s="41" t="s">
        <v>326</v>
      </c>
      <c r="B305" s="172" t="s">
        <v>204</v>
      </c>
      <c r="C305" s="172" t="s">
        <v>205</v>
      </c>
      <c r="D305" s="172" t="s">
        <v>206</v>
      </c>
      <c r="E305" s="172" t="s">
        <v>207</v>
      </c>
      <c r="F305" s="172" t="s">
        <v>208</v>
      </c>
      <c r="G305" s="172" t="s">
        <v>502</v>
      </c>
      <c r="H305" s="13"/>
    </row>
    <row r="306" spans="1:8" ht="15" customHeight="1">
      <c r="A306" s="228" t="s">
        <v>813</v>
      </c>
      <c r="B306" s="229">
        <v>7</v>
      </c>
      <c r="C306" s="229">
        <v>8</v>
      </c>
      <c r="D306" s="229">
        <v>9</v>
      </c>
      <c r="E306" s="229">
        <v>10</v>
      </c>
      <c r="F306" s="229">
        <v>11</v>
      </c>
      <c r="G306" s="229">
        <v>12</v>
      </c>
      <c r="H306" s="13"/>
    </row>
    <row r="307" spans="1:7" ht="16.5" customHeight="1">
      <c r="A307" s="224" t="s">
        <v>814</v>
      </c>
      <c r="B307" s="231">
        <f>Data3!B289</f>
        <v>19600000000</v>
      </c>
      <c r="C307" s="231">
        <f>Data3!C289</f>
        <v>45000000000</v>
      </c>
      <c r="D307" s="231">
        <f>Data3!D289</f>
        <v>0</v>
      </c>
      <c r="E307" s="231">
        <f>Data3!E289</f>
        <v>557588182742</v>
      </c>
      <c r="F307" s="231">
        <f>Data3!F289</f>
        <v>0</v>
      </c>
      <c r="G307" s="221">
        <f>F307+E307+D307+C307+B307+B293+E293</f>
        <v>3821703799662</v>
      </c>
    </row>
    <row r="308" spans="1:7" ht="16.5" customHeight="1">
      <c r="A308" s="170" t="s">
        <v>1233</v>
      </c>
      <c r="B308" s="221">
        <f>Data3!B290</f>
        <v>290000000000</v>
      </c>
      <c r="C308" s="221">
        <f>Data3!C290</f>
        <v>7500000000</v>
      </c>
      <c r="D308" s="221">
        <f>Data3!D290</f>
        <v>0</v>
      </c>
      <c r="E308" s="221">
        <f>Data3!E290</f>
        <v>1510690039349</v>
      </c>
      <c r="F308" s="221">
        <f>Data3!F290</f>
        <v>0</v>
      </c>
      <c r="G308" s="221">
        <f>F308+E308+D308+C308+B308+B294+E294</f>
        <v>1808190039349</v>
      </c>
    </row>
    <row r="309" spans="1:7" ht="16.5" customHeight="1">
      <c r="A309" s="170" t="s">
        <v>1234</v>
      </c>
      <c r="B309" s="221">
        <f>Data3!B291</f>
        <v>0</v>
      </c>
      <c r="C309" s="221">
        <f>Data3!C291</f>
        <v>0</v>
      </c>
      <c r="D309" s="221">
        <f>Data3!D291</f>
        <v>0</v>
      </c>
      <c r="E309" s="221">
        <f>Data3!E291</f>
        <v>0</v>
      </c>
      <c r="F309" s="221">
        <f>Data3!F291</f>
        <v>0</v>
      </c>
      <c r="G309" s="221">
        <f aca="true" t="shared" si="4" ref="G309:G317">F309+E309+D309+C309+B309+B295+E295</f>
        <v>0</v>
      </c>
    </row>
    <row r="310" spans="1:7" ht="16.5" customHeight="1">
      <c r="A310" s="170" t="s">
        <v>1235</v>
      </c>
      <c r="B310" s="221">
        <f>Data3!B292</f>
        <v>0</v>
      </c>
      <c r="C310" s="221">
        <f>Data3!C292</f>
        <v>0</v>
      </c>
      <c r="D310" s="221">
        <f>Data3!D292</f>
        <v>0</v>
      </c>
      <c r="E310" s="221">
        <f>Data3!E292</f>
        <v>0</v>
      </c>
      <c r="F310" s="221">
        <f>Data3!F292</f>
        <v>0</v>
      </c>
      <c r="G310" s="221">
        <f t="shared" si="4"/>
        <v>0</v>
      </c>
    </row>
    <row r="311" spans="1:7" ht="16.5" customHeight="1">
      <c r="A311" s="170" t="s">
        <v>1232</v>
      </c>
      <c r="B311" s="221">
        <f>Data3!B293</f>
        <v>0</v>
      </c>
      <c r="C311" s="221">
        <f>Data3!C293</f>
        <v>0</v>
      </c>
      <c r="D311" s="221">
        <f>Data3!D293</f>
        <v>0</v>
      </c>
      <c r="E311" s="221">
        <f>Data3!E293</f>
        <v>2195738286294</v>
      </c>
      <c r="F311" s="221">
        <f>Data3!F293</f>
        <v>0</v>
      </c>
      <c r="G311" s="221">
        <f t="shared" si="4"/>
        <v>2193568369794</v>
      </c>
    </row>
    <row r="312" spans="1:8" ht="16.5" customHeight="1">
      <c r="A312" s="170" t="s">
        <v>200</v>
      </c>
      <c r="B312" s="221">
        <f>Data3!B294</f>
        <v>0</v>
      </c>
      <c r="C312" s="221">
        <f>Data3!C294</f>
        <v>0</v>
      </c>
      <c r="D312" s="221">
        <f>Data3!D294</f>
        <v>0</v>
      </c>
      <c r="E312" s="221">
        <f>Data3!E294</f>
        <v>-127460064203</v>
      </c>
      <c r="F312" s="221">
        <f>Data3!F294</f>
        <v>0</v>
      </c>
      <c r="G312" s="221">
        <f t="shared" si="4"/>
        <v>3069885636217</v>
      </c>
      <c r="H312" s="381"/>
    </row>
    <row r="313" spans="1:8" ht="16.5" customHeight="1">
      <c r="A313" s="170" t="s">
        <v>815</v>
      </c>
      <c r="B313" s="221">
        <f>Data3!B295</f>
        <v>309600000000</v>
      </c>
      <c r="C313" s="221">
        <f>Data3!C295</f>
        <v>52500000000</v>
      </c>
      <c r="D313" s="221">
        <f>Data3!D295</f>
        <v>0</v>
      </c>
      <c r="E313" s="221">
        <f>Data3!E295</f>
        <v>-127460064203</v>
      </c>
      <c r="F313" s="221">
        <f>Data3!F295</f>
        <v>0</v>
      </c>
      <c r="G313" s="221">
        <f t="shared" si="4"/>
        <v>3431985636217</v>
      </c>
      <c r="H313" s="382"/>
    </row>
    <row r="314" spans="1:8" ht="16.5" customHeight="1">
      <c r="A314" s="170" t="s">
        <v>1236</v>
      </c>
      <c r="B314" s="221">
        <f>Data3!B296</f>
        <v>0</v>
      </c>
      <c r="C314" s="221">
        <f>Data3!C296</f>
        <v>0</v>
      </c>
      <c r="D314" s="221">
        <f>Data3!D296</f>
        <v>0</v>
      </c>
      <c r="E314" s="221">
        <f>Data3!E296</f>
        <v>1661339462620</v>
      </c>
      <c r="F314" s="221">
        <f>Data3!F296</f>
        <v>0</v>
      </c>
      <c r="G314" s="221">
        <f t="shared" si="4"/>
        <v>1661339462620</v>
      </c>
      <c r="H314" s="382"/>
    </row>
    <row r="315" spans="1:8" ht="16.5" customHeight="1">
      <c r="A315" s="170" t="s">
        <v>1237</v>
      </c>
      <c r="B315" s="221">
        <f>Data3!B297</f>
        <v>0</v>
      </c>
      <c r="C315" s="221">
        <f>Data3!C297</f>
        <v>0</v>
      </c>
      <c r="D315" s="221">
        <f>Data3!D297</f>
        <v>0</v>
      </c>
      <c r="E315" s="221">
        <f>Data3!E297</f>
        <v>0</v>
      </c>
      <c r="F315" s="221">
        <f>Data3!F297</f>
        <v>0</v>
      </c>
      <c r="G315" s="221">
        <f t="shared" si="4"/>
        <v>0</v>
      </c>
      <c r="H315" s="173"/>
    </row>
    <row r="316" spans="1:8" ht="16.5" customHeight="1">
      <c r="A316" s="170" t="s">
        <v>1238</v>
      </c>
      <c r="B316" s="221">
        <f>Data3!B298</f>
        <v>0</v>
      </c>
      <c r="C316" s="221">
        <f>Data3!C298</f>
        <v>0</v>
      </c>
      <c r="D316" s="221">
        <f>Data3!D298</f>
        <v>0</v>
      </c>
      <c r="E316" s="221">
        <f>Data3!E298</f>
        <v>778569284646</v>
      </c>
      <c r="F316" s="221">
        <f>Data3!F298</f>
        <v>0</v>
      </c>
      <c r="G316" s="221">
        <f t="shared" si="4"/>
        <v>778569284646</v>
      </c>
      <c r="H316" s="211"/>
    </row>
    <row r="317" spans="1:8" ht="16.5" customHeight="1">
      <c r="A317" s="171" t="s">
        <v>585</v>
      </c>
      <c r="B317" s="222">
        <f>Data3!B299</f>
        <v>309600000000</v>
      </c>
      <c r="C317" s="222">
        <f>Data3!C299</f>
        <v>52500000000</v>
      </c>
      <c r="D317" s="222">
        <f>Data3!D299</f>
        <v>0</v>
      </c>
      <c r="E317" s="222">
        <f>Data3!E299</f>
        <v>755310113771</v>
      </c>
      <c r="F317" s="222">
        <f>Data3!F299</f>
        <v>0</v>
      </c>
      <c r="G317" s="222">
        <f t="shared" si="4"/>
        <v>4314755814191</v>
      </c>
      <c r="H317" s="212"/>
    </row>
    <row r="318" spans="1:8" ht="16.5" customHeight="1">
      <c r="A318" s="13"/>
      <c r="B318" s="13"/>
      <c r="C318" s="13"/>
      <c r="D318" s="13"/>
      <c r="E318" s="13"/>
      <c r="F318" s="13"/>
      <c r="G318" s="13"/>
      <c r="H318" s="212"/>
    </row>
    <row r="319" spans="1:8" ht="16.5" customHeight="1">
      <c r="A319" s="13"/>
      <c r="B319" s="13"/>
      <c r="C319" s="13"/>
      <c r="D319" s="13"/>
      <c r="E319" s="13"/>
      <c r="F319" s="13"/>
      <c r="G319" s="13"/>
      <c r="H319" s="212"/>
    </row>
    <row r="320" spans="1:4" ht="16.5" customHeight="1">
      <c r="A320" s="15" t="s">
        <v>637</v>
      </c>
      <c r="C320" s="51" t="s">
        <v>619</v>
      </c>
      <c r="D320" s="51" t="s">
        <v>618</v>
      </c>
    </row>
    <row r="321" spans="1:4" ht="16.5" customHeight="1">
      <c r="A321" s="15" t="s">
        <v>728</v>
      </c>
      <c r="C321" s="230">
        <v>2218132260000</v>
      </c>
      <c r="D321" s="230">
        <v>2218132260000</v>
      </c>
    </row>
    <row r="322" spans="1:4" ht="16.5" customHeight="1">
      <c r="A322" s="15" t="s">
        <v>464</v>
      </c>
      <c r="C322" s="230">
        <f>1044217740000</f>
        <v>1044217740000</v>
      </c>
      <c r="D322" s="230">
        <f>1044217740000</f>
        <v>1044217740000</v>
      </c>
    </row>
    <row r="323" spans="1:4" ht="16.5" customHeight="1" hidden="1">
      <c r="A323" s="15" t="s">
        <v>816</v>
      </c>
      <c r="C323" s="230"/>
      <c r="D323" s="230"/>
    </row>
    <row r="324" spans="1:7" ht="16.5" customHeight="1" thickBot="1">
      <c r="A324" s="213" t="s">
        <v>502</v>
      </c>
      <c r="C324" s="214">
        <f>SUM(C321:C323)</f>
        <v>3262350000000</v>
      </c>
      <c r="D324" s="214">
        <f>SUM(D321:D323)</f>
        <v>3262350000000</v>
      </c>
      <c r="E324" s="205"/>
      <c r="F324" s="205"/>
      <c r="G324" s="205"/>
    </row>
    <row r="325" ht="7.5" customHeight="1" thickTop="1">
      <c r="A325" s="15"/>
    </row>
    <row r="326" spans="1:4" ht="16.5" customHeight="1">
      <c r="A326" s="392" t="s">
        <v>638</v>
      </c>
      <c r="B326" s="392"/>
      <c r="C326" s="392"/>
      <c r="D326" s="392"/>
    </row>
    <row r="327" spans="1:4" ht="16.5" customHeight="1">
      <c r="A327" s="13"/>
      <c r="C327" s="44" t="s">
        <v>493</v>
      </c>
      <c r="D327" s="44" t="s">
        <v>494</v>
      </c>
    </row>
    <row r="328" spans="1:4" ht="16.5" customHeight="1">
      <c r="A328" s="107" t="s">
        <v>577</v>
      </c>
      <c r="C328" s="31"/>
      <c r="D328" s="31"/>
    </row>
    <row r="329" spans="1:4" ht="16.5" customHeight="1">
      <c r="A329" s="107" t="s">
        <v>589</v>
      </c>
      <c r="C329" s="31">
        <f>Data3!B312</f>
        <v>3262350000000</v>
      </c>
      <c r="D329" s="31">
        <v>3107000000000</v>
      </c>
    </row>
    <row r="330" spans="1:4" ht="16.5" customHeight="1">
      <c r="A330" s="107" t="s">
        <v>590</v>
      </c>
      <c r="C330" s="31"/>
      <c r="D330" s="31"/>
    </row>
    <row r="331" spans="1:6" ht="16.5" customHeight="1">
      <c r="A331" s="107" t="s">
        <v>591</v>
      </c>
      <c r="C331" s="31"/>
      <c r="D331" s="31"/>
      <c r="F331" s="205"/>
    </row>
    <row r="332" spans="1:7" ht="16.5" customHeight="1">
      <c r="A332" s="107" t="s">
        <v>592</v>
      </c>
      <c r="C332" s="31">
        <f>+C329+C330-C331</f>
        <v>3262350000000</v>
      </c>
      <c r="D332" s="31">
        <v>3107000000000</v>
      </c>
      <c r="F332" s="270"/>
      <c r="G332" s="38"/>
    </row>
    <row r="333" spans="1:7" ht="16.5" customHeight="1">
      <c r="A333" s="10" t="s">
        <v>578</v>
      </c>
      <c r="C333" s="208"/>
      <c r="D333" s="208"/>
      <c r="F333" s="270"/>
      <c r="G333" s="269"/>
    </row>
    <row r="334" spans="1:6" ht="16.5" customHeight="1">
      <c r="A334" s="107"/>
      <c r="C334" s="208"/>
      <c r="D334" s="208"/>
      <c r="F334" s="270"/>
    </row>
    <row r="335" spans="1:7" ht="16.5" customHeight="1">
      <c r="A335" s="107" t="s">
        <v>639</v>
      </c>
      <c r="C335" s="78" t="s">
        <v>493</v>
      </c>
      <c r="D335" s="78" t="s">
        <v>494</v>
      </c>
      <c r="E335" s="3"/>
      <c r="F335" s="271"/>
      <c r="G335" s="38"/>
    </row>
    <row r="336" spans="1:7" ht="16.5" customHeight="1">
      <c r="A336" s="107" t="s">
        <v>831</v>
      </c>
      <c r="B336" s="56"/>
      <c r="C336" s="56"/>
      <c r="D336" s="250"/>
      <c r="E336" s="3"/>
      <c r="F336" s="271"/>
      <c r="G336" s="38"/>
    </row>
    <row r="337" spans="1:7" ht="16.5" customHeight="1">
      <c r="A337" s="107" t="s">
        <v>830</v>
      </c>
      <c r="C337" s="250"/>
      <c r="D337" s="250"/>
      <c r="E337" s="3"/>
      <c r="F337" s="271"/>
      <c r="G337" s="38"/>
    </row>
    <row r="338" spans="1:6" ht="16.5" customHeight="1" thickBot="1">
      <c r="A338" s="213" t="s">
        <v>502</v>
      </c>
      <c r="C338" s="218"/>
      <c r="D338" s="251"/>
      <c r="E338" s="3"/>
      <c r="F338" s="272"/>
    </row>
    <row r="339" spans="1:6" ht="6.75" customHeight="1" thickTop="1">
      <c r="A339" s="107"/>
      <c r="C339" s="31"/>
      <c r="D339" s="31"/>
      <c r="F339" s="205"/>
    </row>
    <row r="340" spans="1:6" ht="16.5" customHeight="1">
      <c r="A340" s="107" t="s">
        <v>640</v>
      </c>
      <c r="C340" s="44" t="s">
        <v>619</v>
      </c>
      <c r="D340" s="44" t="s">
        <v>618</v>
      </c>
      <c r="F340" s="205"/>
    </row>
    <row r="341" spans="1:4" ht="16.5" customHeight="1">
      <c r="A341" s="353" t="s">
        <v>214</v>
      </c>
      <c r="B341" s="353"/>
      <c r="C341" s="208">
        <f>+D341</f>
        <v>326235000</v>
      </c>
      <c r="D341" s="208">
        <f>Data3!C322</f>
        <v>326235000</v>
      </c>
    </row>
    <row r="342" spans="1:4" ht="16.5" customHeight="1">
      <c r="A342" s="353" t="s">
        <v>212</v>
      </c>
      <c r="B342" s="353"/>
      <c r="C342" s="208">
        <f>+C341</f>
        <v>326235000</v>
      </c>
      <c r="D342" s="208">
        <f>Data3!C322</f>
        <v>326235000</v>
      </c>
    </row>
    <row r="343" spans="1:4" ht="16.5" customHeight="1">
      <c r="A343" s="35" t="s">
        <v>213</v>
      </c>
      <c r="B343" s="215"/>
      <c r="C343" s="216">
        <f>+C342</f>
        <v>326235000</v>
      </c>
      <c r="D343" s="208">
        <f>Data3!C323</f>
        <v>326235000</v>
      </c>
    </row>
    <row r="344" spans="1:4" ht="16.5" customHeight="1">
      <c r="A344" s="35" t="s">
        <v>642</v>
      </c>
      <c r="B344" s="215"/>
      <c r="C344" s="216"/>
      <c r="D344" s="216"/>
    </row>
    <row r="345" spans="1:4" ht="16.5" customHeight="1">
      <c r="A345" s="107" t="s">
        <v>641</v>
      </c>
      <c r="C345" s="208">
        <f>Data3!B326</f>
        <v>1080386</v>
      </c>
      <c r="D345" s="208">
        <f>Data3!C326</f>
        <v>1080386</v>
      </c>
    </row>
    <row r="346" spans="1:4" ht="16.5" customHeight="1" hidden="1">
      <c r="A346" s="378" t="s">
        <v>832</v>
      </c>
      <c r="B346" s="378"/>
      <c r="C346" s="216">
        <v>386</v>
      </c>
      <c r="D346" s="216">
        <v>386</v>
      </c>
    </row>
    <row r="347" spans="1:4" ht="16.5" customHeight="1" hidden="1">
      <c r="A347" s="378" t="s">
        <v>808</v>
      </c>
      <c r="B347" s="378"/>
      <c r="C347" s="216">
        <v>1000000</v>
      </c>
      <c r="D347" s="216">
        <f>+C347</f>
        <v>1000000</v>
      </c>
    </row>
    <row r="348" spans="1:4" ht="16.5" customHeight="1">
      <c r="A348" s="107" t="s">
        <v>729</v>
      </c>
      <c r="C348" s="208">
        <f>+C349</f>
        <v>325154614</v>
      </c>
      <c r="D348" s="208">
        <f>+D349</f>
        <v>325154614</v>
      </c>
    </row>
    <row r="349" spans="1:4" ht="16.5" customHeight="1">
      <c r="A349" s="35" t="s">
        <v>213</v>
      </c>
      <c r="B349" s="215"/>
      <c r="C349" s="216">
        <f>+C341-C345</f>
        <v>325154614</v>
      </c>
      <c r="D349" s="216">
        <f>+D341-D345</f>
        <v>325154614</v>
      </c>
    </row>
    <row r="350" spans="1:4" ht="16.5" customHeight="1">
      <c r="A350" s="107" t="s">
        <v>642</v>
      </c>
      <c r="C350" s="31"/>
      <c r="D350" s="31"/>
    </row>
    <row r="351" spans="1:4" ht="16.5" customHeight="1">
      <c r="A351" s="383" t="s">
        <v>643</v>
      </c>
      <c r="B351" s="383"/>
      <c r="C351" s="383"/>
      <c r="D351" s="31"/>
    </row>
    <row r="352" spans="1:4" ht="16.5" customHeight="1">
      <c r="A352" s="107"/>
      <c r="C352" s="31"/>
      <c r="D352" s="31"/>
    </row>
    <row r="353" spans="1:4" ht="16.5" customHeight="1">
      <c r="A353" s="107" t="s">
        <v>644</v>
      </c>
      <c r="C353" s="44" t="s">
        <v>619</v>
      </c>
      <c r="D353" s="44" t="s">
        <v>618</v>
      </c>
    </row>
    <row r="354" spans="1:4" ht="16.5" customHeight="1">
      <c r="A354" s="107" t="s">
        <v>645</v>
      </c>
      <c r="C354" s="31">
        <f>Data3!B335</f>
        <v>309600000000</v>
      </c>
      <c r="D354" s="31">
        <f>Data3!C335</f>
        <v>309600000000</v>
      </c>
    </row>
    <row r="355" spans="1:4" ht="16.5" customHeight="1">
      <c r="A355" s="107" t="s">
        <v>646</v>
      </c>
      <c r="C355" s="31">
        <f>Data3!B336</f>
        <v>52500000000</v>
      </c>
      <c r="D355" s="31">
        <f>Data3!C336</f>
        <v>52500000000</v>
      </c>
    </row>
    <row r="356" spans="1:4" ht="16.5" customHeight="1">
      <c r="A356" s="107" t="s">
        <v>647</v>
      </c>
      <c r="C356" s="31">
        <f>Data3!B337</f>
        <v>0</v>
      </c>
      <c r="D356" s="31">
        <f>Data3!C337</f>
        <v>0</v>
      </c>
    </row>
    <row r="357" spans="1:4" ht="16.5" customHeight="1">
      <c r="A357" s="353" t="s">
        <v>648</v>
      </c>
      <c r="B357" s="353"/>
      <c r="C357" s="31"/>
      <c r="D357" s="31"/>
    </row>
    <row r="358" spans="1:4" ht="16.5" customHeight="1">
      <c r="A358" s="17" t="s">
        <v>582</v>
      </c>
      <c r="B358" s="28"/>
      <c r="C358" s="31"/>
      <c r="D358" s="31"/>
    </row>
    <row r="359" spans="1:4" ht="16.5" customHeight="1">
      <c r="A359" s="17" t="s">
        <v>583</v>
      </c>
      <c r="B359" s="28"/>
      <c r="C359" s="31"/>
      <c r="D359" s="31"/>
    </row>
    <row r="360" spans="1:4" ht="16.5" customHeight="1">
      <c r="A360" s="107"/>
      <c r="C360" s="31"/>
      <c r="D360" s="31"/>
    </row>
    <row r="361" spans="1:8" ht="16.5" customHeight="1">
      <c r="A361" s="353" t="s">
        <v>649</v>
      </c>
      <c r="B361" s="353"/>
      <c r="C361" s="353"/>
      <c r="D361" s="353"/>
      <c r="E361" s="353"/>
      <c r="F361" s="353"/>
      <c r="G361" s="353"/>
      <c r="H361" s="107"/>
    </row>
    <row r="362" spans="1:4" ht="16.5" customHeight="1">
      <c r="A362" s="107"/>
      <c r="C362" s="31"/>
      <c r="D362" s="31"/>
    </row>
    <row r="363" spans="1:4" ht="16.5" customHeight="1">
      <c r="A363" s="107" t="s">
        <v>650</v>
      </c>
      <c r="C363" s="44" t="s">
        <v>493</v>
      </c>
      <c r="D363" s="44" t="s">
        <v>494</v>
      </c>
    </row>
    <row r="364" spans="1:4" ht="16.5" customHeight="1">
      <c r="A364" s="107"/>
      <c r="C364" s="31"/>
      <c r="D364" s="31"/>
    </row>
    <row r="365" spans="1:4" ht="16.5" customHeight="1">
      <c r="A365" s="107" t="s">
        <v>651</v>
      </c>
      <c r="C365" s="31"/>
      <c r="D365" s="31"/>
    </row>
    <row r="366" spans="1:4" ht="16.5" customHeight="1">
      <c r="A366" s="107"/>
      <c r="C366" s="31"/>
      <c r="D366" s="31"/>
    </row>
    <row r="367" spans="1:8" ht="16.5" customHeight="1">
      <c r="A367" s="394" t="s">
        <v>652</v>
      </c>
      <c r="B367" s="394"/>
      <c r="C367" s="394"/>
      <c r="D367" s="394"/>
      <c r="E367" s="394"/>
      <c r="F367" s="394"/>
      <c r="G367" s="394"/>
      <c r="H367" s="394"/>
    </row>
    <row r="368" spans="1:4" ht="16.5" customHeight="1">
      <c r="A368" s="107"/>
      <c r="C368" s="107"/>
      <c r="D368" s="215" t="s">
        <v>653</v>
      </c>
    </row>
    <row r="369" spans="3:6" ht="16.5" customHeight="1">
      <c r="C369" s="44" t="s">
        <v>493</v>
      </c>
      <c r="D369" s="44" t="s">
        <v>494</v>
      </c>
      <c r="E369" s="3"/>
      <c r="F369" s="3"/>
    </row>
    <row r="370" spans="1:5" ht="16.5" customHeight="1">
      <c r="A370" s="353" t="s">
        <v>654</v>
      </c>
      <c r="B370" s="353"/>
      <c r="C370" s="38">
        <f>Data3!B357</f>
        <v>4420949771326</v>
      </c>
      <c r="D370" s="38">
        <f>Data3!C357</f>
        <v>3881915350482</v>
      </c>
      <c r="E370" s="217"/>
    </row>
    <row r="371" spans="1:5" ht="16.5" customHeight="1" hidden="1">
      <c r="A371" s="107" t="s">
        <v>655</v>
      </c>
      <c r="C371" s="56" t="e">
        <f>+C376-C373</f>
        <v>#REF!</v>
      </c>
      <c r="D371" s="56">
        <f>+D376-D373</f>
        <v>274842289900</v>
      </c>
      <c r="E371" s="31"/>
    </row>
    <row r="372" ht="16.5" customHeight="1" hidden="1">
      <c r="A372" s="10" t="s">
        <v>656</v>
      </c>
    </row>
    <row r="373" spans="1:5" ht="16.5" customHeight="1" hidden="1">
      <c r="A373" s="10" t="s">
        <v>668</v>
      </c>
      <c r="C373" s="208" t="e">
        <f>+C374+C375</f>
        <v>#REF!</v>
      </c>
      <c r="D373" s="208">
        <f>+D374+D375</f>
        <v>3607073060582</v>
      </c>
      <c r="E373" s="208"/>
    </row>
    <row r="374" spans="1:5" ht="16.5" customHeight="1" hidden="1">
      <c r="A374" s="25" t="s">
        <v>669</v>
      </c>
      <c r="B374" s="215"/>
      <c r="C374" s="216" t="e">
        <f>#REF!</f>
        <v>#REF!</v>
      </c>
      <c r="D374" s="216">
        <v>3605009385481</v>
      </c>
      <c r="E374" s="216"/>
    </row>
    <row r="375" spans="1:5" ht="16.5" customHeight="1" hidden="1">
      <c r="A375" s="25" t="s">
        <v>670</v>
      </c>
      <c r="B375" s="215"/>
      <c r="C375" s="216">
        <v>2876685529</v>
      </c>
      <c r="D375" s="216">
        <f>2061984192+1690909</f>
        <v>2063675101</v>
      </c>
      <c r="E375" s="216"/>
    </row>
    <row r="376" spans="1:5" ht="16.5" customHeight="1" hidden="1" thickBot="1">
      <c r="A376" s="10"/>
      <c r="C376" s="218">
        <f>+KQKD!F13</f>
        <v>4420949771326</v>
      </c>
      <c r="D376" s="218">
        <f>+KQKD!G13</f>
        <v>3881915350482</v>
      </c>
      <c r="E376" s="208"/>
    </row>
    <row r="377" spans="1:6" ht="16.5" customHeight="1">
      <c r="A377" s="252"/>
      <c r="B377" s="252"/>
      <c r="C377" s="252"/>
      <c r="D377" s="252"/>
      <c r="E377" s="252"/>
      <c r="F377" s="252"/>
    </row>
    <row r="378" spans="1:5" ht="16.5" customHeight="1">
      <c r="A378" s="379" t="s">
        <v>657</v>
      </c>
      <c r="B378" s="379"/>
      <c r="C378" s="208"/>
      <c r="D378" s="208"/>
      <c r="E378" s="208"/>
    </row>
    <row r="379" spans="1:5" ht="16.5" customHeight="1">
      <c r="A379" s="10"/>
      <c r="C379" s="78" t="s">
        <v>493</v>
      </c>
      <c r="D379" s="78" t="s">
        <v>494</v>
      </c>
      <c r="E379" s="11"/>
    </row>
    <row r="380" spans="1:5" ht="16.5" customHeight="1">
      <c r="A380" s="379" t="s">
        <v>658</v>
      </c>
      <c r="B380" s="379"/>
      <c r="C380" s="208">
        <f>+C382+C383</f>
        <v>4420949771326</v>
      </c>
      <c r="D380" s="208">
        <f>+D382+D383</f>
        <v>3881915350482</v>
      </c>
      <c r="E380" s="208"/>
    </row>
    <row r="381" spans="1:5" ht="16.5" customHeight="1">
      <c r="A381" s="105" t="s">
        <v>698</v>
      </c>
      <c r="B381" s="105"/>
      <c r="C381" s="208"/>
      <c r="D381" s="208"/>
      <c r="E381" s="208"/>
    </row>
    <row r="382" spans="1:5" ht="16.5" customHeight="1">
      <c r="A382" s="379" t="s">
        <v>659</v>
      </c>
      <c r="B382" s="379"/>
      <c r="C382" s="208"/>
      <c r="D382" s="208"/>
      <c r="E382" s="208"/>
    </row>
    <row r="383" spans="1:5" ht="16.5" customHeight="1">
      <c r="A383" s="379" t="s">
        <v>660</v>
      </c>
      <c r="B383" s="379"/>
      <c r="C383" s="208">
        <f>Data3!B374</f>
        <v>4420949771326</v>
      </c>
      <c r="D383" s="208">
        <f>Data3!C374</f>
        <v>3881915350482</v>
      </c>
      <c r="E383" s="208"/>
    </row>
    <row r="384" spans="1:5" ht="16.5" customHeight="1">
      <c r="A384" s="10"/>
      <c r="C384" s="208"/>
      <c r="D384" s="208"/>
      <c r="E384" s="208"/>
    </row>
    <row r="385" spans="1:5" ht="16.5" customHeight="1">
      <c r="A385" s="10" t="s">
        <v>661</v>
      </c>
      <c r="C385" s="78" t="s">
        <v>493</v>
      </c>
      <c r="D385" s="78" t="s">
        <v>494</v>
      </c>
      <c r="E385" s="11"/>
    </row>
    <row r="386" spans="1:5" ht="16.5" customHeight="1">
      <c r="A386" s="10" t="s">
        <v>662</v>
      </c>
      <c r="C386" s="208">
        <f>Data3!B378</f>
        <v>3140538452405</v>
      </c>
      <c r="D386" s="208">
        <f>Data3!C378</f>
        <v>2798492740811</v>
      </c>
      <c r="E386" s="208"/>
    </row>
    <row r="387" spans="1:5" ht="16.5" customHeight="1" hidden="1">
      <c r="A387" s="25" t="s">
        <v>669</v>
      </c>
      <c r="B387" s="215"/>
      <c r="C387" s="208">
        <f>+C386-C388</f>
        <v>3139553089654</v>
      </c>
      <c r="D387" s="208">
        <f>2346652080413</f>
        <v>2346652080413</v>
      </c>
      <c r="E387" s="216"/>
    </row>
    <row r="388" spans="1:5" ht="16.5" customHeight="1" hidden="1">
      <c r="A388" s="25" t="s">
        <v>670</v>
      </c>
      <c r="B388" s="215"/>
      <c r="C388" s="216">
        <v>985362751</v>
      </c>
      <c r="D388" s="216">
        <v>860284905</v>
      </c>
      <c r="E388" s="216"/>
    </row>
    <row r="389" spans="1:5" ht="29.25" customHeight="1">
      <c r="A389" s="353" t="s">
        <v>663</v>
      </c>
      <c r="B389" s="353"/>
      <c r="C389" s="32"/>
      <c r="D389" s="32"/>
      <c r="E389" s="31"/>
    </row>
    <row r="390" spans="1:5" ht="16.5" customHeight="1">
      <c r="A390" s="353" t="s">
        <v>664</v>
      </c>
      <c r="B390" s="353"/>
      <c r="C390" s="32"/>
      <c r="D390" s="32"/>
      <c r="E390" s="31"/>
    </row>
    <row r="391" spans="1:5" ht="16.5" customHeight="1" thickBot="1">
      <c r="A391" s="102" t="s">
        <v>502</v>
      </c>
      <c r="C391" s="176">
        <f>SUM(C389:C390)+C386</f>
        <v>3140538452405</v>
      </c>
      <c r="D391" s="176">
        <f>SUM(D389:D390)+D386</f>
        <v>2798492740811</v>
      </c>
      <c r="E391" s="217">
        <f>SUM(E389:E390)+E386</f>
        <v>0</v>
      </c>
    </row>
    <row r="392" spans="1:7" ht="6.75" customHeight="1" thickTop="1">
      <c r="A392" s="378"/>
      <c r="B392" s="378"/>
      <c r="C392" s="378"/>
      <c r="D392" s="378"/>
      <c r="E392" s="378"/>
      <c r="F392" s="378"/>
      <c r="G392" s="378"/>
    </row>
    <row r="393" spans="1:5" ht="16.5" customHeight="1">
      <c r="A393" s="353" t="s">
        <v>665</v>
      </c>
      <c r="B393" s="353"/>
      <c r="C393" s="44" t="s">
        <v>493</v>
      </c>
      <c r="D393" s="44" t="s">
        <v>494</v>
      </c>
      <c r="E393" s="3"/>
    </row>
    <row r="394" spans="1:5" ht="16.5" customHeight="1">
      <c r="A394" s="107" t="s">
        <v>302</v>
      </c>
      <c r="C394" s="38">
        <f>Data3!B389</f>
        <v>304859195291</v>
      </c>
      <c r="D394" s="38">
        <f>Data3!C389</f>
        <v>202093986950</v>
      </c>
      <c r="E394" s="31"/>
    </row>
    <row r="395" spans="1:5" ht="16.5" customHeight="1">
      <c r="A395" s="107" t="s">
        <v>666</v>
      </c>
      <c r="C395" s="38">
        <f>Data3!B390</f>
        <v>0</v>
      </c>
      <c r="D395" s="38">
        <f>Data3!C390</f>
        <v>0</v>
      </c>
      <c r="E395" s="31"/>
    </row>
    <row r="396" spans="1:5" ht="16.5" customHeight="1">
      <c r="A396" s="107" t="s">
        <v>713</v>
      </c>
      <c r="C396" s="38">
        <f>Data3!B391</f>
        <v>1275200000</v>
      </c>
      <c r="D396" s="38">
        <f>Data3!C391</f>
        <v>586507375</v>
      </c>
      <c r="E396" s="31"/>
    </row>
    <row r="397" spans="1:5" ht="16.5" customHeight="1">
      <c r="A397" s="353" t="s">
        <v>834</v>
      </c>
      <c r="B397" s="353"/>
      <c r="C397" s="38">
        <f>Data3!B392</f>
        <v>0</v>
      </c>
      <c r="D397" s="38">
        <f>Data3!C392</f>
        <v>0</v>
      </c>
      <c r="E397" s="31"/>
    </row>
    <row r="398" spans="1:5" ht="16.5" customHeight="1">
      <c r="A398" s="353" t="s">
        <v>833</v>
      </c>
      <c r="B398" s="353"/>
      <c r="C398" s="38">
        <f>Data3!B393</f>
        <v>12819787768</v>
      </c>
      <c r="D398" s="38">
        <f>Data3!C393</f>
        <v>100595254</v>
      </c>
      <c r="E398" s="31"/>
    </row>
    <row r="399" spans="1:5" ht="16.5" customHeight="1">
      <c r="A399" s="353" t="s">
        <v>667</v>
      </c>
      <c r="B399" s="353"/>
      <c r="C399" s="38">
        <f>Data3!B394</f>
        <v>0</v>
      </c>
      <c r="D399" s="38">
        <f>Data3!C394</f>
        <v>0</v>
      </c>
      <c r="E399" s="31"/>
    </row>
    <row r="400" spans="1:5" ht="16.5" customHeight="1" thickBot="1">
      <c r="A400" s="102" t="s">
        <v>502</v>
      </c>
      <c r="C400" s="176">
        <f>SUM(C394:C399)</f>
        <v>318954183059</v>
      </c>
      <c r="D400" s="176">
        <f>SUM(D394:D399)</f>
        <v>202781089579</v>
      </c>
      <c r="E400" s="33"/>
    </row>
    <row r="401" spans="1:4" ht="8.25" customHeight="1" thickTop="1">
      <c r="A401" s="16"/>
      <c r="C401" s="219"/>
      <c r="D401" s="38"/>
    </row>
    <row r="402" spans="1:5" ht="16.5" customHeight="1">
      <c r="A402" s="107" t="s">
        <v>671</v>
      </c>
      <c r="C402" s="44" t="s">
        <v>493</v>
      </c>
      <c r="D402" s="44" t="s">
        <v>494</v>
      </c>
      <c r="E402" s="3"/>
    </row>
    <row r="403" spans="1:5" ht="16.5" customHeight="1">
      <c r="A403" s="107" t="s">
        <v>672</v>
      </c>
      <c r="C403" s="38">
        <f>Data3!B400</f>
        <v>175712567664</v>
      </c>
      <c r="D403" s="38">
        <f>Data3!C400</f>
        <v>170960877208</v>
      </c>
      <c r="E403" s="38"/>
    </row>
    <row r="404" spans="1:5" ht="16.5" customHeight="1">
      <c r="A404" s="353" t="s">
        <v>215</v>
      </c>
      <c r="B404" s="380"/>
      <c r="C404" s="38">
        <f>Data3!B401</f>
        <v>0</v>
      </c>
      <c r="D404" s="38">
        <f>Data3!C401</f>
        <v>0</v>
      </c>
      <c r="E404" s="38"/>
    </row>
    <row r="405" spans="1:5" ht="16.5" customHeight="1">
      <c r="A405" s="353" t="s">
        <v>216</v>
      </c>
      <c r="B405" s="353"/>
      <c r="C405" s="38">
        <f>Data3!B402</f>
        <v>0</v>
      </c>
      <c r="D405" s="38">
        <f>Data3!C402</f>
        <v>-19352274272</v>
      </c>
      <c r="E405" s="38"/>
    </row>
    <row r="406" spans="1:5" ht="16.5" customHeight="1">
      <c r="A406" s="28" t="s">
        <v>217</v>
      </c>
      <c r="B406" s="28"/>
      <c r="C406" s="38">
        <f>Data3!B403</f>
        <v>0</v>
      </c>
      <c r="D406" s="38">
        <f>Data3!C403</f>
        <v>0</v>
      </c>
      <c r="E406" s="38"/>
    </row>
    <row r="407" spans="1:5" ht="16.5" customHeight="1">
      <c r="A407" s="28" t="s">
        <v>218</v>
      </c>
      <c r="B407" s="28"/>
      <c r="C407" s="38">
        <f>Data3!B404</f>
        <v>593896774</v>
      </c>
      <c r="D407" s="38">
        <f>Data3!C404</f>
        <v>24200184144</v>
      </c>
      <c r="E407" s="38"/>
    </row>
    <row r="408" spans="1:5" ht="16.5" customHeight="1">
      <c r="A408" s="28" t="s">
        <v>219</v>
      </c>
      <c r="B408" s="28"/>
      <c r="C408" s="38">
        <f>Data3!B405</f>
        <v>540664782781</v>
      </c>
      <c r="D408" s="38">
        <f>Data3!C405</f>
        <v>1543119936540</v>
      </c>
      <c r="E408" s="38"/>
    </row>
    <row r="409" spans="1:5" ht="16.5" customHeight="1">
      <c r="A409" s="353" t="s">
        <v>220</v>
      </c>
      <c r="B409" s="353"/>
      <c r="C409" s="38">
        <f>Data3!B406</f>
        <v>0</v>
      </c>
      <c r="D409" s="38">
        <f>Data3!C406</f>
        <v>53522274272</v>
      </c>
      <c r="E409" s="31"/>
    </row>
    <row r="410" spans="1:5" ht="16.5" customHeight="1">
      <c r="A410" s="107" t="s">
        <v>673</v>
      </c>
      <c r="C410" s="38">
        <f>Data3!B407</f>
        <v>-13851900687</v>
      </c>
      <c r="D410" s="38">
        <f>Data3!C407</f>
        <v>23127681207</v>
      </c>
      <c r="E410" s="38"/>
    </row>
    <row r="411" spans="1:5" ht="16.5" customHeight="1" thickBot="1">
      <c r="A411" s="102" t="s">
        <v>502</v>
      </c>
      <c r="C411" s="176">
        <f>SUM(C403:C410)</f>
        <v>703119346532</v>
      </c>
      <c r="D411" s="176">
        <f>SUM(D403:D410)</f>
        <v>1795578679099</v>
      </c>
      <c r="E411" s="33"/>
    </row>
    <row r="412" spans="1:5" ht="9.75" customHeight="1" thickTop="1">
      <c r="A412" s="102"/>
      <c r="C412" s="60">
        <f>+C411-SUM(C403:C410)</f>
        <v>0</v>
      </c>
      <c r="D412" s="60">
        <f>+D411-SUM(D403:D410)</f>
        <v>0</v>
      </c>
      <c r="E412" s="33"/>
    </row>
    <row r="413" spans="1:5" ht="15.75" customHeight="1">
      <c r="A413" s="102"/>
      <c r="C413" s="44" t="s">
        <v>493</v>
      </c>
      <c r="D413" s="44" t="s">
        <v>494</v>
      </c>
      <c r="E413" s="3"/>
    </row>
    <row r="414" spans="1:5" ht="16.5" customHeight="1">
      <c r="A414" s="353" t="s">
        <v>835</v>
      </c>
      <c r="B414" s="353"/>
      <c r="C414" s="107"/>
      <c r="D414" s="38"/>
      <c r="E414" s="31"/>
    </row>
    <row r="415" spans="1:4" ht="16.5" customHeight="1">
      <c r="A415" s="353" t="s">
        <v>836</v>
      </c>
      <c r="B415" s="353"/>
      <c r="C415" s="38"/>
      <c r="D415" s="38"/>
    </row>
    <row r="416" spans="1:4" ht="30" customHeight="1" hidden="1">
      <c r="A416" s="377" t="s">
        <v>844</v>
      </c>
      <c r="B416" s="377"/>
      <c r="C416" s="210"/>
      <c r="D416" s="210"/>
    </row>
    <row r="417" spans="1:4" ht="30.75" customHeight="1" hidden="1">
      <c r="A417" s="377" t="s">
        <v>845</v>
      </c>
      <c r="B417" s="377"/>
      <c r="C417" s="210"/>
      <c r="D417" s="210"/>
    </row>
    <row r="418" spans="1:4" ht="16.5" customHeight="1" hidden="1">
      <c r="A418" s="28"/>
      <c r="B418" s="28"/>
      <c r="C418" s="38"/>
      <c r="D418" s="38"/>
    </row>
    <row r="419" spans="1:4" ht="11.25" customHeight="1">
      <c r="A419" s="102"/>
      <c r="C419" s="219"/>
      <c r="D419" s="38"/>
    </row>
    <row r="420" spans="1:5" ht="16.5" customHeight="1">
      <c r="A420" s="353" t="s">
        <v>674</v>
      </c>
      <c r="B420" s="353"/>
      <c r="C420" s="44" t="s">
        <v>493</v>
      </c>
      <c r="D420" s="44" t="s">
        <v>494</v>
      </c>
      <c r="E420" s="3"/>
    </row>
    <row r="421" spans="1:4" ht="16.5" customHeight="1">
      <c r="A421" s="28" t="s">
        <v>675</v>
      </c>
      <c r="C421" s="38">
        <f>Data3!B423</f>
        <v>1876756455924</v>
      </c>
      <c r="D421" s="38">
        <f>Data3!C423</f>
        <v>1515280555536</v>
      </c>
    </row>
    <row r="422" spans="1:4" ht="16.5" customHeight="1">
      <c r="A422" s="28" t="s">
        <v>730</v>
      </c>
      <c r="C422" s="38">
        <f>Data3!B424</f>
        <v>156830418066</v>
      </c>
      <c r="D422" s="38">
        <f>Data3!C424</f>
        <v>98407991401</v>
      </c>
    </row>
    <row r="423" spans="1:4" ht="16.5" customHeight="1">
      <c r="A423" s="28" t="s">
        <v>221</v>
      </c>
      <c r="C423" s="38">
        <f>Data3!B425</f>
        <v>898880951735</v>
      </c>
      <c r="D423" s="38">
        <f>Data3!C425</f>
        <v>932716441422</v>
      </c>
    </row>
    <row r="424" spans="1:4" ht="16.5" customHeight="1">
      <c r="A424" s="28" t="s">
        <v>676</v>
      </c>
      <c r="C424" s="38">
        <f>Data3!B426</f>
        <v>6448285642</v>
      </c>
      <c r="D424" s="38">
        <f>Data3!C426</f>
        <v>6075007785</v>
      </c>
    </row>
    <row r="425" spans="1:4" ht="16.5" customHeight="1">
      <c r="A425" s="28" t="s">
        <v>677</v>
      </c>
      <c r="C425" s="38">
        <f>Data3!B427</f>
        <v>274353783861</v>
      </c>
      <c r="D425" s="38">
        <f>Data3!C427</f>
        <v>307722651506</v>
      </c>
    </row>
    <row r="426" spans="1:4" ht="16.5" customHeight="1" thickBot="1">
      <c r="A426" s="102" t="s">
        <v>502</v>
      </c>
      <c r="C426" s="176">
        <f>SUM(C421:C425)</f>
        <v>3213269895228</v>
      </c>
      <c r="D426" s="176">
        <f>SUM(D421:D425)</f>
        <v>2860202647650</v>
      </c>
    </row>
    <row r="427" spans="1:4" ht="16.5" customHeight="1" thickTop="1">
      <c r="A427" s="113"/>
      <c r="B427" s="205"/>
      <c r="C427" s="219"/>
      <c r="D427" s="219"/>
    </row>
    <row r="428" spans="1:4" ht="16.5" customHeight="1">
      <c r="A428" s="62" t="s">
        <v>839</v>
      </c>
      <c r="B428" s="205"/>
      <c r="C428" s="44" t="s">
        <v>493</v>
      </c>
      <c r="D428" s="44" t="s">
        <v>494</v>
      </c>
    </row>
    <row r="429" spans="1:4" ht="16.5" customHeight="1">
      <c r="A429" s="391" t="s">
        <v>820</v>
      </c>
      <c r="B429" s="391"/>
      <c r="C429" s="38">
        <f>+KQKD!F28</f>
        <v>889770177974</v>
      </c>
      <c r="D429" s="38">
        <f>+KQKD!G28</f>
        <v>-212783660031</v>
      </c>
    </row>
    <row r="430" spans="1:4" ht="16.5" customHeight="1">
      <c r="A430" s="391" t="s">
        <v>821</v>
      </c>
      <c r="B430" s="391"/>
      <c r="C430" s="38"/>
      <c r="D430" s="38"/>
    </row>
    <row r="431" spans="1:4" ht="16.5" customHeight="1">
      <c r="A431" s="61" t="s">
        <v>837</v>
      </c>
      <c r="B431" s="220"/>
      <c r="C431" s="38"/>
      <c r="D431" s="38"/>
    </row>
    <row r="432" spans="1:4" ht="16.5" customHeight="1">
      <c r="A432" s="61" t="s">
        <v>838</v>
      </c>
      <c r="B432" s="220"/>
      <c r="C432" s="38"/>
      <c r="D432" s="38"/>
    </row>
    <row r="433" spans="1:4" ht="30.75" customHeight="1">
      <c r="A433" s="391" t="s">
        <v>822</v>
      </c>
      <c r="B433" s="391"/>
      <c r="C433" s="38">
        <f>+C429</f>
        <v>889770177974</v>
      </c>
      <c r="D433" s="38">
        <f>+D429</f>
        <v>-212783660031</v>
      </c>
    </row>
    <row r="434" spans="1:4" ht="30.75" customHeight="1">
      <c r="A434" s="391" t="s">
        <v>823</v>
      </c>
      <c r="B434" s="391"/>
      <c r="C434" s="38">
        <f>C348</f>
        <v>325154614</v>
      </c>
      <c r="D434" s="38">
        <f>C434</f>
        <v>325154614</v>
      </c>
    </row>
    <row r="435" spans="1:4" ht="16.5" customHeight="1">
      <c r="A435" s="113" t="s">
        <v>824</v>
      </c>
      <c r="B435" s="220"/>
      <c r="C435" s="38">
        <f>+C429/C434</f>
        <v>2736.452566451971</v>
      </c>
      <c r="D435" s="38">
        <f>+D429/D434</f>
        <v>-654.4076290764245</v>
      </c>
    </row>
    <row r="436" spans="1:4" ht="16.5" customHeight="1">
      <c r="A436" s="28"/>
      <c r="C436" s="219"/>
      <c r="D436" s="219"/>
    </row>
    <row r="437" spans="1:8" ht="16.5" customHeight="1">
      <c r="A437" s="394" t="s">
        <v>678</v>
      </c>
      <c r="B437" s="394"/>
      <c r="C437" s="394"/>
      <c r="D437" s="394"/>
      <c r="E437" s="394"/>
      <c r="F437" s="394"/>
      <c r="G437" s="394"/>
      <c r="H437" s="394"/>
    </row>
    <row r="438" spans="1:6" ht="33" customHeight="1">
      <c r="A438" s="353" t="s">
        <v>712</v>
      </c>
      <c r="B438" s="353"/>
      <c r="C438" s="353"/>
      <c r="D438" s="353"/>
      <c r="E438" s="353"/>
      <c r="F438" s="353"/>
    </row>
    <row r="439" spans="1:5" ht="16.5" customHeight="1" hidden="1">
      <c r="A439" s="28"/>
      <c r="C439" s="219"/>
      <c r="D439" s="38" t="s">
        <v>679</v>
      </c>
      <c r="E439" s="30" t="s">
        <v>494</v>
      </c>
    </row>
    <row r="440" spans="1:4" ht="31.5" customHeight="1" hidden="1">
      <c r="A440" s="396" t="s">
        <v>699</v>
      </c>
      <c r="B440" s="396"/>
      <c r="C440" s="396"/>
      <c r="D440" s="38"/>
    </row>
    <row r="441" spans="1:4" ht="16.5" customHeight="1" hidden="1">
      <c r="A441" s="28" t="s">
        <v>680</v>
      </c>
      <c r="C441" s="219"/>
      <c r="D441" s="38"/>
    </row>
    <row r="442" spans="1:4" ht="49.5" customHeight="1" hidden="1">
      <c r="A442" s="396" t="s">
        <v>681</v>
      </c>
      <c r="B442" s="396"/>
      <c r="C442" s="396"/>
      <c r="D442" s="38"/>
    </row>
    <row r="443" spans="1:4" ht="16.5" customHeight="1" hidden="1">
      <c r="A443" s="28"/>
      <c r="C443" s="219"/>
      <c r="D443" s="38"/>
    </row>
    <row r="444" spans="1:4" ht="16.5" customHeight="1">
      <c r="A444" s="28"/>
      <c r="C444" s="219"/>
      <c r="D444" s="38"/>
    </row>
    <row r="445" spans="1:8" ht="16.5" customHeight="1">
      <c r="A445" s="394" t="s">
        <v>682</v>
      </c>
      <c r="B445" s="394"/>
      <c r="C445" s="394"/>
      <c r="D445" s="394"/>
      <c r="E445" s="394"/>
      <c r="F445" s="394"/>
      <c r="G445" s="394"/>
      <c r="H445" s="394"/>
    </row>
    <row r="446" ht="16.5" customHeight="1">
      <c r="A446" s="15" t="s">
        <v>683</v>
      </c>
    </row>
    <row r="447" ht="16.5" customHeight="1">
      <c r="A447" s="15" t="s">
        <v>684</v>
      </c>
    </row>
    <row r="448" ht="16.5" customHeight="1">
      <c r="A448" s="15" t="s">
        <v>685</v>
      </c>
    </row>
    <row r="449" ht="16.5" customHeight="1">
      <c r="A449" s="14" t="s">
        <v>720</v>
      </c>
    </row>
    <row r="450" spans="1:7" ht="21" customHeight="1">
      <c r="A450" s="395" t="str">
        <f>Data3!A440</f>
        <v>5- Th«ng tin so s¸nh (nh÷ng thay ®æi vÒ th«ng tin trong b¸o c¸o tµi chÝnh cña c¸c niªn ®é kÕ to¸n tr­íc): </v>
      </c>
      <c r="B450" s="395"/>
      <c r="C450" s="395"/>
      <c r="D450" s="395"/>
      <c r="E450" s="395"/>
      <c r="F450" s="395"/>
      <c r="G450" s="395"/>
    </row>
    <row r="451" spans="1:7" ht="409.5" customHeight="1">
      <c r="A451" s="395" t="str">
        <f>Data3!A441</f>
        <v>6- Th«ng tin vÒ ho¹t ®éng liªn tôc: Th«ng tin chung vÒ kÕt qu¶ s¶n xuÊt kinh doanh Quý 4 vµ luü kÕ ho¹t  ®éng s¶n xuÊt kinh doanh n¨m  2009: 
1. KÕt qu¶ s¶n xuÊt ®iÖn Quý 4/2009 ®¹t s¶n l­îng 1.717.664.508 kWh, Tæng s¶n l­îng s¶n xuÊt ®iÖn n¨m 2009 ®¹t 7.357.777.071 kWh b»ng 123,28%/KÕ ho¹ch n¨m. Do ®ã lîi nhuËn tõ s¶n xuÊt ®iÖn n¨m 2009 ®¹t rÊt cao (®· bao gåm chi phÝ l·i vay) tæng lîi nhuËn ®¹t 1.028,12 tû ®ång. 
Nguyªn nh©n chÝnh nh­ sau: N¨m 2009 theo yªu cÇu chung cña l­íi ®iÖn quèc gia vµ yªu cÇu ph¸t víi c«ng suÊt cao cña cña EVN C«ng ty ®· kh«ng dõng Tæ m¸y sè 2 vµ Tæ m¸y sè 5 ®Ó ®¹i tu söa ch÷a theo kÕ ho¹ch mµ viÖc dõng ®Ó söa ch÷a sÏ ®­îc chuyÓn sang n¨m 2010 =&gt; S¶n l­îng ®iÖn liªn tôc ®¹t vµ v­ît kÕ ho¹ch ®Ò ra ®¶m b¶o lîi nhuËn æn ®Þnh tõ s¶n xuÊt ®iÖn.
2. Trong Quý 4  vµ c¶ n¨m 2009  hÖ thèng m¸y mãc thiÕt bÞ m¸y mãc cña C«ng ty lu«n ho¹t ®éng tèt vµ ®¹t hiÖu qu¶ cao, c¸c chØ tiªu vÒ giê vËn hµnh, suÊt sù cè ®Òu ®¹t theo kÕ ho¹ch ®Ò ra do ®ã Lîi nhuËn tõ s¶n xuÊt kinh doanh ®iÖn cña PPC t¨ng cao h¬n so víi Quý 4 vµ c¶ n¨m 2008;
3. N¨m 2009 tËn dông nguån vèn ch­a sö dông ®Ó ®Çu t­ dµi h¹n PPC ®· chñ ®éng t×m ®èi t¸c thùc hiÖn viÖc ®Çu t­ tµi chÝnh ng¾n h¹n mang l¹i hiÖu qu¶ cao nhÊt. N¨m 2009 doanh thu ho¹t ®éng tµi chÝnh cña PPC ®¹t 379,6 tû ®ång; C¸c kho¶n ®Çu t­ tµi chÝnh ng¾n h¹n t¹i thêi ®iÓm 31/12/2008 trong n¨m 2009 ®· ®¸o h¹n vµ mang l¹i lîi nhuËn cao; PPC ®· hoµn nhËp dù phßng gi¶m gi¸ ®Çu t­ tµi chÝnh ng¾n h¹n vµ dµi h¹n víi gi¸ trÞ lµ: 21,236 tû ®ång; 
 Sè d­ nî vay cña Hîp ®ång vay dµi h¹n cña EVN (Vay l¹i Hîp ®ång vay vèn cña JBIC) ®Õn thêi ®iÓm 31/12/2009  cßn l¹i lµ: 34,349 tû JPY; Tû gi¸ gi÷a VN§/JPY t¹i ngµy 31/12/2009 do Ng©n hµng Nhµ n­íc ViÖt Nam th«ng b¸o lµ 200,7VN§/JPY. T¨ng 15,74 ®ång so víi 31/12/2008. Theo quy ®Þnh hiÖn hµnh cña Nhµ n­íc PPC ®· trÝch lËp toµn bé chi phÝ chªnh lÖch tû gi¸ trªn vµo chi phÝ tµi cña chÝnh Quý 4/2009 víi tæng chi phÝ trÝch lËp lµ: 540,664 tû ®ång (*).  
- (*) ViÖc trÝch lËp chi phÝ chªnh lÖch tû gi¸ trªn lµm cho ho¹t ®éng tµi chÝnh  cña PPC trong Quý 4 bÞ lç tæng sè lç cña Quý 4 lµ 147,76tû ®ång (Chi phÝ l·i vay ®· ®­îc tÝnh trong chi phÝ SXKD ®iÖn).
4. Víi nguyªn nh©n chÝnh lµ chi phÝ chªnh lÖch tû gi¸ ®­îc PPC trÝch lËp trong quý 4/2009 ®· nªu trªn do ®ã tæng lîi nhuËn tr­íc thuÕ tõ ho¹t ®éng s¶n xuÊt kinh doanh cña PPC trong Quý 4/2009 bÞ lç 110,328tû ®ång.
5. Tæng hîp kÕt qu¶ kinh doanh n¨m 2009 cña PPC tæng lîi nhuËn tr­íc thuÕ tõ ho¹t ®éng s¶n xuÊt kinh doanh n¨m 2009 cña PPC l·i víi tæng gi¸ trÞ: 885,64 tû ®ång.
6. Kho¶n thuÕ TNDN n¨m 2009 (®· nép ng©n s¸ch Nhµ n­íc 29,183 tû ®ång) do t¹i thêi ®iÓm lËp b¸o c¸o tµi chÝnh Quý 2 vµ Quý 3 C«ng ty cã lîi nhuËn tõ ho¹t ®éng tµi chÝnh -&gt; PPC trÝch nép thuÕ TNDN.  Quý 4/2009 toµn bé chi phÝ chªnh lÖch tû do ®¸nh gi¸ l¹i kho¶n nî vay cã nguån gèc ngo¹i tÖ cuèi kú ®­îc tÝnh lµ chi phÝ tµi chÝnh (theo th«ng t­ 201/TT-BTC) do ®ã ho¹t ®éng tµi chÝnh cña PPC lç -&gt; Kh«ng ph¶I trÝch nép thuÕ TNDN cho ho¹t ®éng tµi chÝnh, chi trÝch nép thuÕ TNDN cho ho¹t ®éng SXKD kh¸c cña PPC.
</v>
      </c>
      <c r="B451" s="395"/>
      <c r="C451" s="395"/>
      <c r="D451" s="395"/>
      <c r="E451" s="395"/>
      <c r="F451" s="395"/>
      <c r="G451" s="395"/>
    </row>
    <row r="452" spans="1:7" ht="18.75" customHeight="1">
      <c r="A452" s="395"/>
      <c r="B452" s="395"/>
      <c r="C452" s="395"/>
      <c r="D452" s="395"/>
      <c r="E452" s="395"/>
      <c r="F452" s="395"/>
      <c r="G452" s="395"/>
    </row>
    <row r="453" ht="16.5" customHeight="1" hidden="1">
      <c r="A453" s="58" t="s">
        <v>840</v>
      </c>
    </row>
    <row r="454" spans="1:4" ht="16.5" customHeight="1">
      <c r="A454" s="43" t="s">
        <v>1241</v>
      </c>
      <c r="B454" s="43"/>
      <c r="C454" s="38">
        <f>'[1]KQKD'!$D$25</f>
        <v>289077488355</v>
      </c>
      <c r="D454" s="55" t="s">
        <v>727</v>
      </c>
    </row>
    <row r="455" spans="1:4" ht="16.5" customHeight="1">
      <c r="A455" s="43" t="s">
        <v>1253</v>
      </c>
      <c r="B455" s="43"/>
      <c r="C455" s="38">
        <f>KQKD!D25</f>
        <v>-110328630565</v>
      </c>
      <c r="D455" s="55" t="s">
        <v>727</v>
      </c>
    </row>
    <row r="456" spans="1:4" ht="16.5" customHeight="1">
      <c r="A456" s="43" t="s">
        <v>1242</v>
      </c>
      <c r="B456" s="43"/>
      <c r="C456" s="56">
        <f>-C454+C455</f>
        <v>-399406118920</v>
      </c>
      <c r="D456" s="55" t="s">
        <v>727</v>
      </c>
    </row>
    <row r="457" spans="1:4" ht="16.5" customHeight="1">
      <c r="A457" s="43" t="s">
        <v>1243</v>
      </c>
      <c r="B457" s="43"/>
      <c r="C457" s="57">
        <f>C456/C455</f>
        <v>3.620149338160146</v>
      </c>
      <c r="D457" s="43"/>
    </row>
    <row r="458" spans="1:7" ht="16.5" customHeight="1">
      <c r="A458" s="43"/>
      <c r="B458" s="43"/>
      <c r="C458" s="43"/>
      <c r="D458" s="43"/>
      <c r="E458" s="43"/>
      <c r="F458" s="43"/>
      <c r="G458" s="43"/>
    </row>
    <row r="459" spans="1:7" ht="16.5" customHeight="1">
      <c r="A459" s="43"/>
      <c r="B459" s="246"/>
      <c r="C459" s="246"/>
      <c r="D459" s="246"/>
      <c r="E459" s="246"/>
      <c r="F459" s="246"/>
      <c r="G459" s="246"/>
    </row>
    <row r="460" spans="1:7" ht="16.5" customHeight="1">
      <c r="A460" s="248"/>
      <c r="B460" s="247"/>
      <c r="C460" s="247"/>
      <c r="D460" s="247"/>
      <c r="E460" s="247"/>
      <c r="F460" s="247"/>
      <c r="G460" s="247"/>
    </row>
    <row r="461" spans="1:6" ht="16.5" customHeight="1">
      <c r="A461" s="174"/>
      <c r="B461" s="174"/>
      <c r="C461" s="114"/>
      <c r="D461" s="114"/>
      <c r="F461" s="81" t="str">
        <f>+KQKD!F31</f>
        <v>Ngày 19 tháng 01 năm 2010</v>
      </c>
    </row>
    <row r="462" spans="1:6" ht="16.5" customHeight="1">
      <c r="A462" s="98" t="s">
        <v>584</v>
      </c>
      <c r="B462" s="34"/>
      <c r="C462" s="98" t="s">
        <v>1229</v>
      </c>
      <c r="D462" s="34"/>
      <c r="E462" s="36" t="s">
        <v>223</v>
      </c>
      <c r="F462" s="37"/>
    </row>
    <row r="463" spans="1:6" ht="16.5" customHeight="1">
      <c r="A463" s="108"/>
      <c r="B463" s="393"/>
      <c r="C463" s="393"/>
      <c r="D463" s="108"/>
      <c r="E463" s="21"/>
      <c r="F463" s="21"/>
    </row>
    <row r="464" spans="1:6" ht="18.75">
      <c r="A464" s="21"/>
      <c r="B464" s="21"/>
      <c r="C464" s="21"/>
      <c r="D464" s="21"/>
      <c r="E464" s="21"/>
      <c r="F464" s="21"/>
    </row>
    <row r="465" spans="1:6" ht="18.75">
      <c r="A465" s="21"/>
      <c r="B465" s="21"/>
      <c r="C465" s="21"/>
      <c r="D465" s="21"/>
      <c r="E465" s="21"/>
      <c r="F465" s="21"/>
    </row>
    <row r="466" spans="1:6" ht="18.75">
      <c r="A466" s="21"/>
      <c r="B466" s="21"/>
      <c r="C466" s="21"/>
      <c r="D466" s="21"/>
      <c r="E466" s="21"/>
      <c r="F466" s="21"/>
    </row>
    <row r="467" spans="1:6" ht="18.75">
      <c r="A467" s="21"/>
      <c r="B467" s="21"/>
      <c r="C467" s="21"/>
      <c r="D467" s="21"/>
      <c r="E467" s="21"/>
      <c r="F467" s="21"/>
    </row>
    <row r="468" spans="1:6" ht="18.75">
      <c r="A468" s="21"/>
      <c r="B468" s="21"/>
      <c r="C468" s="21"/>
      <c r="D468" s="21"/>
      <c r="E468" s="21"/>
      <c r="F468" s="21"/>
    </row>
    <row r="469" spans="1:7" ht="18.75">
      <c r="A469" s="82" t="s">
        <v>222</v>
      </c>
      <c r="B469" s="83"/>
      <c r="C469" s="84" t="s">
        <v>439</v>
      </c>
      <c r="D469" s="83"/>
      <c r="E469" s="84" t="s">
        <v>848</v>
      </c>
      <c r="F469" s="83"/>
      <c r="G469" s="21"/>
    </row>
  </sheetData>
  <sheetProtection/>
  <mergeCells count="96">
    <mergeCell ref="A451:G452"/>
    <mergeCell ref="A93:H93"/>
    <mergeCell ref="D147:D148"/>
    <mergeCell ref="E147:E148"/>
    <mergeCell ref="A113:B113"/>
    <mergeCell ref="A114:B114"/>
    <mergeCell ref="C147:C148"/>
    <mergeCell ref="A130:B130"/>
    <mergeCell ref="A102:B102"/>
    <mergeCell ref="G181:G182"/>
    <mergeCell ref="A11:H11"/>
    <mergeCell ref="A25:H25"/>
    <mergeCell ref="F1:G1"/>
    <mergeCell ref="E2:H3"/>
    <mergeCell ref="A5:H5"/>
    <mergeCell ref="A6:H6"/>
    <mergeCell ref="A1:C1"/>
    <mergeCell ref="A2:B2"/>
    <mergeCell ref="A12:H12"/>
    <mergeCell ref="A19:H19"/>
    <mergeCell ref="A26:H26"/>
    <mergeCell ref="G147:G148"/>
    <mergeCell ref="A73:H73"/>
    <mergeCell ref="A147:A148"/>
    <mergeCell ref="A20:H20"/>
    <mergeCell ref="A111:B111"/>
    <mergeCell ref="A63:H63"/>
    <mergeCell ref="A87:H87"/>
    <mergeCell ref="A76:H76"/>
    <mergeCell ref="A89:H89"/>
    <mergeCell ref="A84:H84"/>
    <mergeCell ref="B101:C101"/>
    <mergeCell ref="A132:B132"/>
    <mergeCell ref="A115:B115"/>
    <mergeCell ref="B181:B182"/>
    <mergeCell ref="A116:B116"/>
    <mergeCell ref="A106:B106"/>
    <mergeCell ref="A110:B110"/>
    <mergeCell ref="F147:F148"/>
    <mergeCell ref="A450:G450"/>
    <mergeCell ref="A445:H445"/>
    <mergeCell ref="A440:C440"/>
    <mergeCell ref="A442:C442"/>
    <mergeCell ref="A399:B399"/>
    <mergeCell ref="A438:F438"/>
    <mergeCell ref="A437:H437"/>
    <mergeCell ref="A417:B417"/>
    <mergeCell ref="A416:B416"/>
    <mergeCell ref="A434:B434"/>
    <mergeCell ref="B463:C463"/>
    <mergeCell ref="A226:B226"/>
    <mergeCell ref="A227:B227"/>
    <mergeCell ref="A228:B228"/>
    <mergeCell ref="A367:H367"/>
    <mergeCell ref="A392:G392"/>
    <mergeCell ref="A239:B239"/>
    <mergeCell ref="A284:B284"/>
    <mergeCell ref="A420:B420"/>
    <mergeCell ref="A415:B415"/>
    <mergeCell ref="A429:B429"/>
    <mergeCell ref="A430:B430"/>
    <mergeCell ref="A433:B433"/>
    <mergeCell ref="A326:D326"/>
    <mergeCell ref="A370:B370"/>
    <mergeCell ref="A341:B341"/>
    <mergeCell ref="A398:B398"/>
    <mergeCell ref="A382:B382"/>
    <mergeCell ref="A390:B390"/>
    <mergeCell ref="A393:B393"/>
    <mergeCell ref="A230:B230"/>
    <mergeCell ref="A202:B202"/>
    <mergeCell ref="A112:B112"/>
    <mergeCell ref="A134:B134"/>
    <mergeCell ref="A285:B285"/>
    <mergeCell ref="A276:H276"/>
    <mergeCell ref="A117:B117"/>
    <mergeCell ref="B147:B148"/>
    <mergeCell ref="A281:C281"/>
    <mergeCell ref="F181:F182"/>
    <mergeCell ref="A405:B405"/>
    <mergeCell ref="H312:H314"/>
    <mergeCell ref="A378:B378"/>
    <mergeCell ref="A351:C351"/>
    <mergeCell ref="A361:G361"/>
    <mergeCell ref="A346:B346"/>
    <mergeCell ref="A357:B357"/>
    <mergeCell ref="A229:G229"/>
    <mergeCell ref="A414:B414"/>
    <mergeCell ref="A347:B347"/>
    <mergeCell ref="A342:B342"/>
    <mergeCell ref="A380:B380"/>
    <mergeCell ref="A383:B383"/>
    <mergeCell ref="A389:B389"/>
    <mergeCell ref="A397:B397"/>
    <mergeCell ref="A409:B409"/>
    <mergeCell ref="A404:B404"/>
  </mergeCells>
  <printOptions/>
  <pageMargins left="0.2755905511811024" right="0.15748031496062992" top="0.6299212598425197" bottom="0.5511811023622047" header="0.3937007874015748" footer="0.2362204724409449"/>
  <pageSetup horizontalDpi="600" verticalDpi="600" orientation="landscape" paperSize="9" r:id="rId1"/>
  <headerFooter alignWithMargins="0">
    <oddFooter>&amp;C&amp;P/&amp;N&amp;RThuyết minh &amp;F</oddFooter>
  </headerFooter>
  <rowBreaks count="1" manualBreakCount="1">
    <brk id="145" max="255" man="1"/>
  </rowBreaks>
</worksheet>
</file>

<file path=xl/worksheets/sheet6.xml><?xml version="1.0" encoding="utf-8"?>
<worksheet xmlns="http://schemas.openxmlformats.org/spreadsheetml/2006/main" xmlns:r="http://schemas.openxmlformats.org/officeDocument/2006/relationships">
  <dimension ref="A1:K108"/>
  <sheetViews>
    <sheetView zoomScalePageLayoutView="0" workbookViewId="0" topLeftCell="A88">
      <selection activeCell="I110" sqref="I110"/>
    </sheetView>
  </sheetViews>
  <sheetFormatPr defaultColWidth="6.8515625" defaultRowHeight="12.75"/>
  <cols>
    <col min="1" max="16384" width="6.8515625" style="257" customWidth="1"/>
  </cols>
  <sheetData>
    <row r="1" spans="2:8" ht="12.75">
      <c r="B1" s="257" t="s">
        <v>1112</v>
      </c>
      <c r="C1" s="257" t="s">
        <v>1224</v>
      </c>
      <c r="D1" s="257" t="s">
        <v>1113</v>
      </c>
      <c r="E1" s="257" t="s">
        <v>1114</v>
      </c>
      <c r="F1" s="257" t="s">
        <v>1115</v>
      </c>
      <c r="G1" s="257" t="s">
        <v>1245</v>
      </c>
      <c r="H1" s="257" t="s">
        <v>854</v>
      </c>
    </row>
    <row r="2" spans="1:10" ht="12.75">
      <c r="A2" s="257" t="s">
        <v>1116</v>
      </c>
      <c r="B2" s="257" t="s">
        <v>1117</v>
      </c>
      <c r="C2" s="257" t="s">
        <v>1118</v>
      </c>
      <c r="D2" s="257" t="s">
        <v>1119</v>
      </c>
      <c r="E2" s="257" t="s">
        <v>1120</v>
      </c>
      <c r="F2" s="257" t="s">
        <v>855</v>
      </c>
      <c r="G2" s="257" t="s">
        <v>856</v>
      </c>
      <c r="H2" s="257" t="s">
        <v>857</v>
      </c>
      <c r="I2" s="257" t="s">
        <v>858</v>
      </c>
      <c r="J2" s="257" t="s">
        <v>859</v>
      </c>
    </row>
    <row r="3" spans="1:7" ht="12.75">
      <c r="A3" s="257" t="s">
        <v>1121</v>
      </c>
      <c r="E3" s="273">
        <v>5096655673031</v>
      </c>
      <c r="F3" s="273">
        <v>4738663610791</v>
      </c>
      <c r="G3" s="274">
        <v>0</v>
      </c>
    </row>
    <row r="4" spans="1:7" ht="12.75">
      <c r="A4" s="257" t="s">
        <v>1122</v>
      </c>
      <c r="E4" s="273">
        <v>1383302959936</v>
      </c>
      <c r="F4" s="273">
        <v>512800801199</v>
      </c>
      <c r="G4" s="274">
        <v>0</v>
      </c>
    </row>
    <row r="5" spans="1:7" ht="12.75">
      <c r="A5" s="257" t="s">
        <v>1123</v>
      </c>
      <c r="C5" s="257" t="s">
        <v>731</v>
      </c>
      <c r="E5" s="273">
        <v>24102959936</v>
      </c>
      <c r="F5" s="273">
        <v>32800801199</v>
      </c>
      <c r="G5" s="274">
        <v>0</v>
      </c>
    </row>
    <row r="6" spans="1:7" ht="12.75">
      <c r="A6" s="257" t="s">
        <v>1124</v>
      </c>
      <c r="E6" s="273">
        <v>1359200000000</v>
      </c>
      <c r="F6" s="273">
        <v>480000000000</v>
      </c>
      <c r="G6" s="274">
        <v>0</v>
      </c>
    </row>
    <row r="7" spans="1:7" ht="12.75">
      <c r="A7" s="257" t="s">
        <v>1125</v>
      </c>
      <c r="C7" s="257" t="s">
        <v>732</v>
      </c>
      <c r="E7" s="273">
        <v>2205000000000</v>
      </c>
      <c r="F7" s="273">
        <v>2735647725728</v>
      </c>
      <c r="G7" s="274">
        <v>0</v>
      </c>
    </row>
    <row r="8" spans="1:7" ht="12.75">
      <c r="A8" s="257" t="s">
        <v>1126</v>
      </c>
      <c r="E8" s="273">
        <v>2205000000000</v>
      </c>
      <c r="F8" s="273">
        <v>2755000000000</v>
      </c>
      <c r="G8" s="274">
        <v>0</v>
      </c>
    </row>
    <row r="9" spans="1:7" ht="12.75">
      <c r="A9" s="257" t="s">
        <v>1127</v>
      </c>
      <c r="E9" s="273">
        <v>0</v>
      </c>
      <c r="F9" s="273">
        <v>-19352274272</v>
      </c>
      <c r="G9" s="274">
        <v>0</v>
      </c>
    </row>
    <row r="10" spans="1:7" ht="12.75">
      <c r="A10" s="257" t="s">
        <v>1128</v>
      </c>
      <c r="E10" s="273">
        <v>875767355762</v>
      </c>
      <c r="F10" s="273">
        <v>931920868294</v>
      </c>
      <c r="G10" s="274">
        <v>0</v>
      </c>
    </row>
    <row r="11" spans="1:7" ht="12.75">
      <c r="A11" s="257" t="s">
        <v>1129</v>
      </c>
      <c r="E11" s="273">
        <v>867117307022</v>
      </c>
      <c r="F11" s="273">
        <v>915396364260</v>
      </c>
      <c r="G11" s="274">
        <v>0</v>
      </c>
    </row>
    <row r="12" spans="1:7" ht="12.75">
      <c r="A12" s="257" t="s">
        <v>1130</v>
      </c>
      <c r="E12" s="273">
        <v>8617023201</v>
      </c>
      <c r="F12" s="273">
        <v>15962439677</v>
      </c>
      <c r="G12" s="274">
        <v>0</v>
      </c>
    </row>
    <row r="13" spans="1:7" ht="12.75">
      <c r="A13" s="257" t="s">
        <v>1131</v>
      </c>
      <c r="E13" s="273">
        <v>0</v>
      </c>
      <c r="F13" s="273">
        <v>0</v>
      </c>
      <c r="G13" s="274">
        <v>0</v>
      </c>
    </row>
    <row r="14" spans="1:7" ht="12.75">
      <c r="A14" s="257" t="s">
        <v>1132</v>
      </c>
      <c r="E14" s="273">
        <v>0</v>
      </c>
      <c r="F14" s="273">
        <v>0</v>
      </c>
      <c r="G14" s="274">
        <v>0</v>
      </c>
    </row>
    <row r="15" spans="1:7" ht="12.75">
      <c r="A15" s="257" t="s">
        <v>1133</v>
      </c>
      <c r="C15" s="257" t="s">
        <v>733</v>
      </c>
      <c r="E15" s="273">
        <v>33025539</v>
      </c>
      <c r="F15" s="273">
        <v>562064357</v>
      </c>
      <c r="G15" s="274">
        <v>0</v>
      </c>
    </row>
    <row r="16" spans="1:7" ht="12.75">
      <c r="A16" s="257" t="s">
        <v>1134</v>
      </c>
      <c r="E16" s="273">
        <v>0</v>
      </c>
      <c r="F16" s="273">
        <v>0</v>
      </c>
      <c r="G16" s="274">
        <v>0</v>
      </c>
    </row>
    <row r="17" spans="1:7" ht="12.75">
      <c r="A17" s="257" t="s">
        <v>1135</v>
      </c>
      <c r="E17" s="273">
        <v>601820401413</v>
      </c>
      <c r="F17" s="273">
        <v>557197978285</v>
      </c>
      <c r="G17" s="274">
        <v>0</v>
      </c>
    </row>
    <row r="18" spans="1:7" ht="12.75">
      <c r="A18" s="257" t="s">
        <v>1136</v>
      </c>
      <c r="C18" s="257" t="s">
        <v>734</v>
      </c>
      <c r="E18" s="273">
        <v>719652863777</v>
      </c>
      <c r="F18" s="273">
        <v>652854399236</v>
      </c>
      <c r="G18" s="274">
        <v>0</v>
      </c>
    </row>
    <row r="19" spans="1:7" ht="12.75">
      <c r="A19" s="257" t="s">
        <v>1137</v>
      </c>
      <c r="E19" s="273">
        <v>-117832462364</v>
      </c>
      <c r="F19" s="273">
        <v>-95656420951</v>
      </c>
      <c r="G19" s="274">
        <v>0</v>
      </c>
    </row>
    <row r="20" spans="1:7" ht="12.75">
      <c r="A20" s="257" t="s">
        <v>1138</v>
      </c>
      <c r="E20" s="273">
        <v>30764955920</v>
      </c>
      <c r="F20" s="273">
        <v>1096237285</v>
      </c>
      <c r="G20" s="274">
        <v>0</v>
      </c>
    </row>
    <row r="21" spans="1:7" ht="12.75">
      <c r="A21" s="257" t="s">
        <v>1139</v>
      </c>
      <c r="E21" s="273">
        <v>0</v>
      </c>
      <c r="F21" s="273">
        <v>0</v>
      </c>
      <c r="G21" s="274">
        <v>0</v>
      </c>
    </row>
    <row r="22" spans="1:7" ht="12.75">
      <c r="A22" s="257" t="s">
        <v>1140</v>
      </c>
      <c r="E22" s="273">
        <v>0</v>
      </c>
      <c r="F22" s="273">
        <v>0</v>
      </c>
      <c r="G22" s="274">
        <v>0</v>
      </c>
    </row>
    <row r="23" spans="1:7" ht="12.75">
      <c r="A23" s="257" t="s">
        <v>1141</v>
      </c>
      <c r="C23" s="257" t="s">
        <v>735</v>
      </c>
      <c r="E23" s="273">
        <v>29183045407</v>
      </c>
      <c r="F23" s="273">
        <v>431668061</v>
      </c>
      <c r="G23" s="274">
        <v>0</v>
      </c>
    </row>
    <row r="24" spans="1:7" ht="12.75">
      <c r="A24" s="257" t="s">
        <v>1142</v>
      </c>
      <c r="E24" s="273">
        <v>1581910513</v>
      </c>
      <c r="F24" s="273">
        <v>664569224</v>
      </c>
      <c r="G24" s="274">
        <v>0</v>
      </c>
    </row>
    <row r="25" spans="1:7" ht="12.75">
      <c r="A25" s="257" t="s">
        <v>1143</v>
      </c>
      <c r="E25" s="273">
        <v>6644524704035</v>
      </c>
      <c r="F25" s="273">
        <v>6058645918208</v>
      </c>
      <c r="G25" s="274">
        <v>0</v>
      </c>
    </row>
    <row r="26" spans="1:7" ht="12.75">
      <c r="A26" s="257" t="s">
        <v>1144</v>
      </c>
      <c r="E26" s="273">
        <v>0</v>
      </c>
      <c r="F26" s="273">
        <v>0</v>
      </c>
      <c r="G26" s="274">
        <v>0</v>
      </c>
    </row>
    <row r="27" spans="1:7" ht="12.75">
      <c r="A27" s="257" t="s">
        <v>1145</v>
      </c>
      <c r="E27" s="273">
        <v>0</v>
      </c>
      <c r="F27" s="273">
        <v>0</v>
      </c>
      <c r="G27" s="274">
        <v>0</v>
      </c>
    </row>
    <row r="28" spans="1:7" ht="12.75">
      <c r="A28" s="257" t="s">
        <v>1146</v>
      </c>
      <c r="E28" s="273">
        <v>0</v>
      </c>
      <c r="F28" s="273">
        <v>0</v>
      </c>
      <c r="G28" s="274">
        <v>0</v>
      </c>
    </row>
    <row r="29" spans="1:7" ht="12.75">
      <c r="A29" s="257" t="s">
        <v>1147</v>
      </c>
      <c r="C29" s="257" t="s">
        <v>736</v>
      </c>
      <c r="E29" s="273">
        <v>0</v>
      </c>
      <c r="F29" s="273">
        <v>0</v>
      </c>
      <c r="G29" s="274">
        <v>0</v>
      </c>
    </row>
    <row r="30" spans="1:7" ht="12.75">
      <c r="A30" s="257" t="s">
        <v>1148</v>
      </c>
      <c r="C30" s="257" t="s">
        <v>737</v>
      </c>
      <c r="E30" s="273">
        <v>0</v>
      </c>
      <c r="F30" s="273">
        <v>0</v>
      </c>
      <c r="G30" s="274">
        <v>0</v>
      </c>
    </row>
    <row r="31" spans="1:7" ht="12.75">
      <c r="A31" s="257" t="s">
        <v>1149</v>
      </c>
      <c r="E31" s="273">
        <v>0</v>
      </c>
      <c r="F31" s="273">
        <v>0</v>
      </c>
      <c r="G31" s="274">
        <v>0</v>
      </c>
    </row>
    <row r="32" spans="1:7" ht="12.75">
      <c r="A32" s="257" t="s">
        <v>1150</v>
      </c>
      <c r="E32" s="273">
        <v>4452321255082</v>
      </c>
      <c r="F32" s="273">
        <v>5502035705300</v>
      </c>
      <c r="G32" s="274">
        <v>0</v>
      </c>
    </row>
    <row r="33" spans="1:7" ht="12.75">
      <c r="A33" s="257" t="s">
        <v>1151</v>
      </c>
      <c r="C33" s="257" t="s">
        <v>738</v>
      </c>
      <c r="E33" s="273">
        <v>4230318936946</v>
      </c>
      <c r="F33" s="273">
        <v>5114382198737</v>
      </c>
      <c r="G33" s="274">
        <v>0</v>
      </c>
    </row>
    <row r="34" spans="1:7" ht="12.75">
      <c r="A34" s="257" t="s">
        <v>1152</v>
      </c>
      <c r="E34" s="273">
        <v>13266503453950</v>
      </c>
      <c r="F34" s="273">
        <v>13255619563184</v>
      </c>
      <c r="G34" s="274">
        <v>0</v>
      </c>
    </row>
    <row r="35" spans="1:7" ht="12.75">
      <c r="A35" s="257" t="s">
        <v>1153</v>
      </c>
      <c r="E35" s="273">
        <v>-9036184517004</v>
      </c>
      <c r="F35" s="273">
        <v>-8141237364447</v>
      </c>
      <c r="G35" s="274">
        <v>0</v>
      </c>
    </row>
    <row r="36" spans="1:7" ht="12.75">
      <c r="A36" s="257" t="s">
        <v>1154</v>
      </c>
      <c r="C36" s="257" t="s">
        <v>739</v>
      </c>
      <c r="E36" s="273">
        <v>0</v>
      </c>
      <c r="F36" s="273">
        <v>0</v>
      </c>
      <c r="G36" s="274">
        <v>0</v>
      </c>
    </row>
    <row r="37" spans="1:7" ht="12.75">
      <c r="A37" s="257" t="s">
        <v>1152</v>
      </c>
      <c r="E37" s="273">
        <v>0</v>
      </c>
      <c r="F37" s="273">
        <v>0</v>
      </c>
      <c r="G37" s="274">
        <v>0</v>
      </c>
    </row>
    <row r="38" spans="1:7" ht="12.75">
      <c r="A38" s="257" t="s">
        <v>1153</v>
      </c>
      <c r="E38" s="273">
        <v>0</v>
      </c>
      <c r="F38" s="273">
        <v>0</v>
      </c>
      <c r="G38" s="274">
        <v>0</v>
      </c>
    </row>
    <row r="39" spans="1:7" ht="12.75">
      <c r="A39" s="257" t="s">
        <v>1155</v>
      </c>
      <c r="C39" s="257" t="s">
        <v>428</v>
      </c>
      <c r="E39" s="273">
        <v>38299406924</v>
      </c>
      <c r="F39" s="273">
        <v>44046635396</v>
      </c>
      <c r="G39" s="274">
        <v>0</v>
      </c>
    </row>
    <row r="40" spans="1:7" ht="12.75">
      <c r="A40" s="257" t="s">
        <v>1152</v>
      </c>
      <c r="E40" s="273">
        <v>57274433766</v>
      </c>
      <c r="F40" s="273">
        <v>57274433766</v>
      </c>
      <c r="G40" s="274">
        <v>0</v>
      </c>
    </row>
    <row r="41" spans="1:7" ht="12.75">
      <c r="A41" s="257" t="s">
        <v>1153</v>
      </c>
      <c r="E41" s="273">
        <v>-18975026842</v>
      </c>
      <c r="F41" s="273">
        <v>-13227798370</v>
      </c>
      <c r="G41" s="274">
        <v>0</v>
      </c>
    </row>
    <row r="42" spans="1:7" ht="12.75">
      <c r="A42" s="257" t="s">
        <v>1156</v>
      </c>
      <c r="C42" s="257" t="s">
        <v>429</v>
      </c>
      <c r="E42" s="273">
        <v>183702911212</v>
      </c>
      <c r="F42" s="273">
        <v>343606871167</v>
      </c>
      <c r="G42" s="274">
        <v>0</v>
      </c>
    </row>
    <row r="43" spans="1:7" ht="12.75">
      <c r="A43" s="257" t="s">
        <v>1157</v>
      </c>
      <c r="C43" s="257" t="s">
        <v>430</v>
      </c>
      <c r="E43" s="273">
        <v>0</v>
      </c>
      <c r="F43" s="273">
        <v>0</v>
      </c>
      <c r="G43" s="274">
        <v>0</v>
      </c>
    </row>
    <row r="44" spans="1:7" ht="12.75">
      <c r="A44" s="257" t="s">
        <v>1152</v>
      </c>
      <c r="E44" s="273">
        <v>0</v>
      </c>
      <c r="F44" s="273">
        <v>0</v>
      </c>
      <c r="G44" s="274">
        <v>0</v>
      </c>
    </row>
    <row r="45" spans="1:7" ht="12.75">
      <c r="A45" s="257" t="s">
        <v>1153</v>
      </c>
      <c r="E45" s="273">
        <v>0</v>
      </c>
      <c r="F45" s="273">
        <v>0</v>
      </c>
      <c r="G45" s="274">
        <v>0</v>
      </c>
    </row>
    <row r="46" spans="1:7" ht="12.75">
      <c r="A46" s="257" t="s">
        <v>1158</v>
      </c>
      <c r="E46" s="273">
        <v>1869919462500</v>
      </c>
      <c r="F46" s="273">
        <v>239200000000</v>
      </c>
      <c r="G46" s="274">
        <v>0</v>
      </c>
    </row>
    <row r="47" spans="1:7" ht="12.75">
      <c r="A47" s="257" t="s">
        <v>1159</v>
      </c>
      <c r="E47" s="273">
        <v>0</v>
      </c>
      <c r="F47" s="273">
        <v>0</v>
      </c>
      <c r="G47" s="274">
        <v>0</v>
      </c>
    </row>
    <row r="48" spans="1:7" ht="12.75">
      <c r="A48" s="257" t="s">
        <v>1160</v>
      </c>
      <c r="E48" s="273">
        <v>0</v>
      </c>
      <c r="F48" s="273">
        <v>0</v>
      </c>
      <c r="G48" s="274">
        <v>0</v>
      </c>
    </row>
    <row r="49" spans="1:7" ht="12.75">
      <c r="A49" s="257" t="s">
        <v>1161</v>
      </c>
      <c r="C49" s="257" t="s">
        <v>431</v>
      </c>
      <c r="E49" s="273">
        <v>1907707462500</v>
      </c>
      <c r="F49" s="273">
        <v>278998000000</v>
      </c>
      <c r="G49" s="274">
        <v>0</v>
      </c>
    </row>
    <row r="50" spans="1:7" ht="12.75">
      <c r="A50" s="257" t="s">
        <v>1162</v>
      </c>
      <c r="E50" s="273">
        <v>-37788000000</v>
      </c>
      <c r="F50" s="273">
        <v>-39798000000</v>
      </c>
      <c r="G50" s="274">
        <v>0</v>
      </c>
    </row>
    <row r="51" spans="1:7" ht="12.75">
      <c r="A51" s="257" t="s">
        <v>1163</v>
      </c>
      <c r="E51" s="273">
        <v>322283986453</v>
      </c>
      <c r="F51" s="273">
        <v>317410212908</v>
      </c>
      <c r="G51" s="274">
        <v>0</v>
      </c>
    </row>
    <row r="52" spans="1:7" ht="12.75">
      <c r="A52" s="257" t="s">
        <v>1164</v>
      </c>
      <c r="C52" s="257" t="s">
        <v>432</v>
      </c>
      <c r="E52" s="273">
        <v>1130931336</v>
      </c>
      <c r="F52" s="273">
        <v>1701168144</v>
      </c>
      <c r="G52" s="274">
        <v>0</v>
      </c>
    </row>
    <row r="53" spans="1:7" ht="12.75">
      <c r="A53" s="257" t="s">
        <v>1165</v>
      </c>
      <c r="C53" s="257" t="s">
        <v>433</v>
      </c>
      <c r="E53" s="273">
        <v>321153055117</v>
      </c>
      <c r="F53" s="273">
        <v>315709044764</v>
      </c>
      <c r="G53" s="274">
        <v>0</v>
      </c>
    </row>
    <row r="54" spans="1:7" ht="12.75">
      <c r="A54" s="257" t="s">
        <v>1166</v>
      </c>
      <c r="E54" s="273">
        <v>0</v>
      </c>
      <c r="F54" s="273">
        <v>0</v>
      </c>
      <c r="G54" s="274">
        <v>0</v>
      </c>
    </row>
    <row r="55" spans="1:10" ht="12.75">
      <c r="A55" s="257" t="s">
        <v>1116</v>
      </c>
      <c r="B55" s="257" t="s">
        <v>1167</v>
      </c>
      <c r="C55" s="257" t="s">
        <v>1118</v>
      </c>
      <c r="D55" s="257" t="s">
        <v>1119</v>
      </c>
      <c r="E55" s="257" t="s">
        <v>1120</v>
      </c>
      <c r="F55" s="257" t="s">
        <v>855</v>
      </c>
      <c r="G55" s="257" t="s">
        <v>856</v>
      </c>
      <c r="H55" s="257" t="s">
        <v>857</v>
      </c>
      <c r="I55" s="257" t="s">
        <v>858</v>
      </c>
      <c r="J55" s="257" t="s">
        <v>859</v>
      </c>
    </row>
    <row r="56" spans="1:7" ht="12.75">
      <c r="A56" s="257" t="s">
        <v>1168</v>
      </c>
      <c r="E56" s="273">
        <v>7423647943180</v>
      </c>
      <c r="F56" s="273">
        <v>7361025009262</v>
      </c>
      <c r="G56" s="274">
        <v>0</v>
      </c>
    </row>
    <row r="57" spans="1:7" ht="12.75">
      <c r="A57" s="257" t="s">
        <v>1169</v>
      </c>
      <c r="E57" s="273">
        <v>900923085726</v>
      </c>
      <c r="F57" s="273">
        <v>1006054442771</v>
      </c>
      <c r="G57" s="274">
        <v>0</v>
      </c>
    </row>
    <row r="58" spans="1:7" ht="12.75">
      <c r="A58" s="257" t="s">
        <v>1170</v>
      </c>
      <c r="C58" s="257" t="s">
        <v>434</v>
      </c>
      <c r="E58" s="273">
        <v>372648174393</v>
      </c>
      <c r="F58" s="273">
        <v>343423050999</v>
      </c>
      <c r="G58" s="274">
        <v>0</v>
      </c>
    </row>
    <row r="59" spans="1:7" ht="12.75">
      <c r="A59" s="257" t="s">
        <v>1171</v>
      </c>
      <c r="E59" s="273">
        <v>151013716396</v>
      </c>
      <c r="F59" s="273">
        <v>133258170464</v>
      </c>
      <c r="G59" s="274">
        <v>0</v>
      </c>
    </row>
    <row r="60" spans="1:7" ht="12.75">
      <c r="A60" s="257" t="s">
        <v>1172</v>
      </c>
      <c r="E60" s="273">
        <v>36713165</v>
      </c>
      <c r="F60" s="273">
        <v>496797970</v>
      </c>
      <c r="G60" s="274">
        <v>0</v>
      </c>
    </row>
    <row r="61" spans="1:7" ht="12.75">
      <c r="A61" s="257" t="s">
        <v>1173</v>
      </c>
      <c r="C61" s="257" t="s">
        <v>435</v>
      </c>
      <c r="E61" s="273">
        <v>17858675499</v>
      </c>
      <c r="F61" s="273">
        <v>24005036499</v>
      </c>
      <c r="G61" s="274">
        <v>0</v>
      </c>
    </row>
    <row r="62" spans="1:7" ht="12.75">
      <c r="A62" s="257" t="s">
        <v>1174</v>
      </c>
      <c r="E62" s="273">
        <v>41233379796</v>
      </c>
      <c r="F62" s="273">
        <v>14313944154</v>
      </c>
      <c r="G62" s="274">
        <v>0</v>
      </c>
    </row>
    <row r="63" spans="1:7" ht="12.75">
      <c r="A63" s="257" t="s">
        <v>1175</v>
      </c>
      <c r="C63" s="257" t="s">
        <v>436</v>
      </c>
      <c r="E63" s="273">
        <v>223523089831</v>
      </c>
      <c r="F63" s="273">
        <v>390313777397</v>
      </c>
      <c r="G63" s="274">
        <v>0</v>
      </c>
    </row>
    <row r="64" spans="1:7" ht="12.75">
      <c r="A64" s="257" t="s">
        <v>1176</v>
      </c>
      <c r="E64" s="273">
        <v>0</v>
      </c>
      <c r="F64" s="273">
        <v>0</v>
      </c>
      <c r="G64" s="274">
        <v>0</v>
      </c>
    </row>
    <row r="65" spans="1:7" ht="12.75">
      <c r="A65" s="257" t="s">
        <v>1177</v>
      </c>
      <c r="E65" s="273">
        <v>0</v>
      </c>
      <c r="F65" s="273">
        <v>0</v>
      </c>
      <c r="G65" s="274">
        <v>0</v>
      </c>
    </row>
    <row r="66" spans="1:7" ht="12.75">
      <c r="A66" s="257" t="s">
        <v>1178</v>
      </c>
      <c r="C66" s="257" t="s">
        <v>440</v>
      </c>
      <c r="E66" s="273">
        <v>94609336646</v>
      </c>
      <c r="F66" s="273">
        <v>100243665288</v>
      </c>
      <c r="G66" s="274">
        <v>0</v>
      </c>
    </row>
    <row r="67" spans="1:7" ht="12.75">
      <c r="A67" s="257" t="s">
        <v>1179</v>
      </c>
      <c r="E67" s="273">
        <v>0</v>
      </c>
      <c r="F67" s="273">
        <v>0</v>
      </c>
      <c r="G67" s="274">
        <v>0</v>
      </c>
    </row>
    <row r="68" spans="1:7" ht="12.75">
      <c r="A68" s="257" t="s">
        <v>1180</v>
      </c>
      <c r="E68" s="273">
        <v>6522724857454</v>
      </c>
      <c r="F68" s="273">
        <v>6354970566491</v>
      </c>
      <c r="G68" s="274">
        <v>0</v>
      </c>
    </row>
    <row r="69" spans="1:7" ht="12.75">
      <c r="A69" s="257" t="s">
        <v>1181</v>
      </c>
      <c r="E69" s="273">
        <v>0</v>
      </c>
      <c r="F69" s="273">
        <v>0</v>
      </c>
      <c r="G69" s="274">
        <v>0</v>
      </c>
    </row>
    <row r="70" spans="1:7" ht="12.75">
      <c r="A70" s="257" t="s">
        <v>1182</v>
      </c>
      <c r="C70" s="257" t="s">
        <v>441</v>
      </c>
      <c r="E70" s="273">
        <v>0</v>
      </c>
      <c r="F70" s="273">
        <v>0</v>
      </c>
      <c r="G70" s="274">
        <v>0</v>
      </c>
    </row>
    <row r="71" spans="1:7" ht="12.75">
      <c r="A71" s="257" t="s">
        <v>1183</v>
      </c>
      <c r="E71" s="273">
        <v>0</v>
      </c>
      <c r="F71" s="273">
        <v>0</v>
      </c>
      <c r="G71" s="274">
        <v>0</v>
      </c>
    </row>
    <row r="72" spans="1:7" ht="12.75">
      <c r="A72" s="257" t="s">
        <v>1184</v>
      </c>
      <c r="C72" s="257" t="s">
        <v>442</v>
      </c>
      <c r="E72" s="273">
        <v>6521343052054</v>
      </c>
      <c r="F72" s="273">
        <v>6353326443666</v>
      </c>
      <c r="G72" s="274">
        <v>0</v>
      </c>
    </row>
    <row r="73" spans="1:7" ht="12.75">
      <c r="A73" s="257" t="s">
        <v>1185</v>
      </c>
      <c r="C73" s="257" t="s">
        <v>433</v>
      </c>
      <c r="E73" s="273">
        <v>0</v>
      </c>
      <c r="F73" s="273">
        <v>0</v>
      </c>
      <c r="G73" s="274">
        <v>0</v>
      </c>
    </row>
    <row r="74" spans="1:7" ht="12.75">
      <c r="A74" s="257" t="s">
        <v>1186</v>
      </c>
      <c r="E74" s="273">
        <v>1381805400</v>
      </c>
      <c r="F74" s="273">
        <v>1644122825</v>
      </c>
      <c r="G74" s="274">
        <v>0</v>
      </c>
    </row>
    <row r="75" spans="1:7" ht="12.75">
      <c r="A75" s="257" t="s">
        <v>1187</v>
      </c>
      <c r="E75" s="273">
        <v>0</v>
      </c>
      <c r="F75" s="273">
        <v>0</v>
      </c>
      <c r="G75" s="274">
        <v>0</v>
      </c>
    </row>
    <row r="76" spans="1:7" ht="12.75">
      <c r="A76" s="257" t="s">
        <v>1188</v>
      </c>
      <c r="E76" s="273">
        <v>4317532433886</v>
      </c>
      <c r="F76" s="273">
        <v>3436284519737</v>
      </c>
      <c r="G76" s="274">
        <v>0</v>
      </c>
    </row>
    <row r="77" spans="1:7" ht="12.75">
      <c r="A77" s="257" t="s">
        <v>1189</v>
      </c>
      <c r="C77" s="257" t="s">
        <v>443</v>
      </c>
      <c r="E77" s="273">
        <v>4314755814191</v>
      </c>
      <c r="F77" s="273">
        <v>3431985636217</v>
      </c>
      <c r="G77" s="274">
        <v>0</v>
      </c>
    </row>
    <row r="78" spans="1:7" ht="12.75">
      <c r="A78" s="257" t="s">
        <v>1190</v>
      </c>
      <c r="E78" s="273">
        <v>3262350000000</v>
      </c>
      <c r="F78" s="273">
        <v>3262350000000</v>
      </c>
      <c r="G78" s="274">
        <v>0</v>
      </c>
    </row>
    <row r="79" spans="1:7" ht="12.75">
      <c r="A79" s="257" t="s">
        <v>1191</v>
      </c>
      <c r="E79" s="273">
        <v>0</v>
      </c>
      <c r="F79" s="273">
        <v>0</v>
      </c>
      <c r="G79" s="274">
        <v>0</v>
      </c>
    </row>
    <row r="80" spans="1:7" ht="12.75">
      <c r="A80" s="257" t="s">
        <v>1192</v>
      </c>
      <c r="E80" s="273">
        <v>0</v>
      </c>
      <c r="F80" s="273">
        <v>0</v>
      </c>
      <c r="G80" s="274">
        <v>0</v>
      </c>
    </row>
    <row r="81" spans="1:7" ht="12.75">
      <c r="A81" s="257" t="s">
        <v>1193</v>
      </c>
      <c r="E81" s="273">
        <v>-65004299580</v>
      </c>
      <c r="F81" s="273">
        <v>-65004299580</v>
      </c>
      <c r="G81" s="274">
        <v>0</v>
      </c>
    </row>
    <row r="82" spans="1:7" ht="12.75">
      <c r="A82" s="257" t="s">
        <v>1194</v>
      </c>
      <c r="E82" s="273">
        <v>0</v>
      </c>
      <c r="F82" s="273">
        <v>0</v>
      </c>
      <c r="G82" s="274">
        <v>0</v>
      </c>
    </row>
    <row r="83" spans="1:7" ht="12.75">
      <c r="A83" s="257" t="s">
        <v>1195</v>
      </c>
      <c r="E83" s="273">
        <v>0</v>
      </c>
      <c r="F83" s="273">
        <v>0</v>
      </c>
      <c r="G83" s="274">
        <v>0</v>
      </c>
    </row>
    <row r="84" spans="1:7" ht="12.75">
      <c r="A84" s="257" t="s">
        <v>1196</v>
      </c>
      <c r="E84" s="273">
        <v>309600000000</v>
      </c>
      <c r="F84" s="273">
        <v>309600000000</v>
      </c>
      <c r="G84" s="274">
        <v>0</v>
      </c>
    </row>
    <row r="85" spans="1:7" ht="12.75">
      <c r="A85" s="257" t="s">
        <v>1197</v>
      </c>
      <c r="E85" s="273">
        <v>52500000000</v>
      </c>
      <c r="F85" s="273">
        <v>52500000000</v>
      </c>
      <c r="G85" s="274">
        <v>0</v>
      </c>
    </row>
    <row r="86" spans="1:7" ht="12.75">
      <c r="A86" s="257" t="s">
        <v>1198</v>
      </c>
      <c r="E86" s="273">
        <v>0</v>
      </c>
      <c r="F86" s="273">
        <v>0</v>
      </c>
      <c r="G86" s="274">
        <v>0</v>
      </c>
    </row>
    <row r="87" spans="1:7" ht="12.75">
      <c r="A87" s="257" t="s">
        <v>1199</v>
      </c>
      <c r="E87" s="273">
        <v>755310113771</v>
      </c>
      <c r="F87" s="273">
        <v>-127460064203</v>
      </c>
      <c r="G87" s="274">
        <v>0</v>
      </c>
    </row>
    <row r="88" spans="1:7" ht="12.75">
      <c r="A88" s="257" t="s">
        <v>1200</v>
      </c>
      <c r="E88" s="273">
        <v>0</v>
      </c>
      <c r="F88" s="273">
        <v>0</v>
      </c>
      <c r="G88" s="274">
        <v>0</v>
      </c>
    </row>
    <row r="89" spans="1:7" ht="12.75">
      <c r="A89" s="257" t="s">
        <v>1201</v>
      </c>
      <c r="E89" s="273">
        <v>2776619695</v>
      </c>
      <c r="F89" s="273">
        <v>4298883520</v>
      </c>
      <c r="G89" s="274">
        <v>0</v>
      </c>
    </row>
    <row r="90" spans="1:7" ht="12.75">
      <c r="A90" s="257" t="s">
        <v>1202</v>
      </c>
      <c r="E90" s="273">
        <v>2776619695</v>
      </c>
      <c r="F90" s="273">
        <v>4298883520</v>
      </c>
      <c r="G90" s="274">
        <v>0</v>
      </c>
    </row>
    <row r="91" spans="1:7" ht="12.75">
      <c r="A91" s="257" t="s">
        <v>1203</v>
      </c>
      <c r="C91" s="257" t="s">
        <v>444</v>
      </c>
      <c r="E91" s="273">
        <v>0</v>
      </c>
      <c r="F91" s="273">
        <v>0</v>
      </c>
      <c r="G91" s="274">
        <v>0</v>
      </c>
    </row>
    <row r="92" spans="1:7" ht="12.75">
      <c r="A92" s="257" t="s">
        <v>1204</v>
      </c>
      <c r="E92" s="273">
        <v>0</v>
      </c>
      <c r="F92" s="273">
        <v>0</v>
      </c>
      <c r="G92" s="274">
        <v>0</v>
      </c>
    </row>
    <row r="93" ht="12.75" customHeight="1"/>
    <row r="94" spans="1:11" ht="12.75">
      <c r="A94" s="257" t="s">
        <v>1205</v>
      </c>
      <c r="B94" s="257" t="s">
        <v>1116</v>
      </c>
      <c r="C94" s="257" t="s">
        <v>860</v>
      </c>
      <c r="D94" s="257" t="s">
        <v>1118</v>
      </c>
      <c r="E94" s="257" t="s">
        <v>1119</v>
      </c>
      <c r="F94" s="257" t="s">
        <v>1120</v>
      </c>
      <c r="G94" s="257" t="s">
        <v>855</v>
      </c>
      <c r="H94" s="257" t="s">
        <v>856</v>
      </c>
      <c r="I94" s="257" t="s">
        <v>857</v>
      </c>
      <c r="J94" s="257" t="s">
        <v>858</v>
      </c>
      <c r="K94" s="257" t="s">
        <v>859</v>
      </c>
    </row>
    <row r="95" spans="1:7" ht="12.75">
      <c r="A95" s="257" t="s">
        <v>1206</v>
      </c>
      <c r="C95" s="257" t="s">
        <v>861</v>
      </c>
      <c r="E95" s="273">
        <v>0</v>
      </c>
      <c r="F95" s="273">
        <v>0</v>
      </c>
      <c r="G95" s="274">
        <v>0</v>
      </c>
    </row>
    <row r="96" spans="1:7" ht="12.75">
      <c r="A96" s="257" t="s">
        <v>1207</v>
      </c>
      <c r="E96" s="273">
        <v>15968751876</v>
      </c>
      <c r="F96" s="273">
        <v>15853306683</v>
      </c>
      <c r="G96" s="274">
        <v>0</v>
      </c>
    </row>
    <row r="97" spans="1:7" ht="12.75">
      <c r="A97" s="257" t="s">
        <v>1208</v>
      </c>
      <c r="E97" s="273">
        <v>0</v>
      </c>
      <c r="F97" s="273">
        <v>0</v>
      </c>
      <c r="G97" s="274">
        <v>0</v>
      </c>
    </row>
    <row r="98" spans="1:7" ht="12.75">
      <c r="A98" s="257" t="s">
        <v>1209</v>
      </c>
      <c r="E98" s="273">
        <v>0</v>
      </c>
      <c r="F98" s="273">
        <v>0</v>
      </c>
      <c r="G98" s="274">
        <v>0</v>
      </c>
    </row>
    <row r="99" spans="1:7" ht="12.75">
      <c r="A99" s="257" t="s">
        <v>1210</v>
      </c>
      <c r="E99" s="273">
        <v>0</v>
      </c>
      <c r="F99" s="273">
        <v>0</v>
      </c>
      <c r="G99" s="274">
        <v>0</v>
      </c>
    </row>
    <row r="100" spans="1:7" ht="12.75">
      <c r="A100" s="257" t="s">
        <v>1211</v>
      </c>
      <c r="E100" s="273">
        <v>107261329</v>
      </c>
      <c r="F100" s="273">
        <v>107261329</v>
      </c>
      <c r="G100" s="274">
        <v>0</v>
      </c>
    </row>
    <row r="101" spans="1:7" ht="12.75">
      <c r="A101" s="257" t="s">
        <v>1212</v>
      </c>
      <c r="D101" s="274">
        <v>0</v>
      </c>
      <c r="F101" s="273">
        <v>0</v>
      </c>
      <c r="G101" s="274">
        <v>0</v>
      </c>
    </row>
    <row r="102" spans="1:7" ht="12.75">
      <c r="A102" s="257" t="s">
        <v>1108</v>
      </c>
      <c r="D102" s="274">
        <v>0</v>
      </c>
      <c r="G102" s="274">
        <v>0</v>
      </c>
    </row>
    <row r="103" spans="1:7" ht="12.75">
      <c r="A103" s="257" t="s">
        <v>1109</v>
      </c>
      <c r="D103" s="274">
        <v>0</v>
      </c>
      <c r="G103" s="274">
        <v>0</v>
      </c>
    </row>
    <row r="104" spans="1:7" ht="12.75">
      <c r="A104" s="257" t="s">
        <v>1110</v>
      </c>
      <c r="D104" s="274">
        <v>0</v>
      </c>
      <c r="G104" s="274">
        <v>0</v>
      </c>
    </row>
    <row r="105" spans="1:7" ht="12.75">
      <c r="A105" s="257" t="s">
        <v>1111</v>
      </c>
      <c r="D105" s="274">
        <v>0</v>
      </c>
      <c r="G105" s="274">
        <v>0</v>
      </c>
    </row>
    <row r="106" spans="1:7" ht="12.75">
      <c r="A106" s="257" t="s">
        <v>1213</v>
      </c>
      <c r="D106" s="274">
        <v>0</v>
      </c>
      <c r="G106" s="274">
        <v>0</v>
      </c>
    </row>
    <row r="107" spans="1:7" ht="12.75">
      <c r="A107" s="257" t="s">
        <v>1214</v>
      </c>
      <c r="E107" s="273">
        <v>0</v>
      </c>
      <c r="F107" s="273">
        <v>0</v>
      </c>
      <c r="G107" s="274">
        <v>0</v>
      </c>
    </row>
    <row r="108" spans="1:3" ht="12.75">
      <c r="A108" s="257" t="s">
        <v>1217</v>
      </c>
      <c r="B108" s="257" t="s">
        <v>1250</v>
      </c>
      <c r="C108" s="257" t="s">
        <v>1218</v>
      </c>
    </row>
  </sheetData>
  <sheetProtection password="DB54" sheet="1" formatCells="0" formatColumns="0" formatRows="0" insertColumns="0" insertRows="0" insertHyperlinks="0" deleteColumns="0" deleteRows="0" sort="0" autoFilter="0" pivotTables="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3"/>
  <sheetViews>
    <sheetView zoomScalePageLayoutView="0" workbookViewId="0" topLeftCell="A1">
      <selection activeCell="I23" sqref="I23"/>
    </sheetView>
  </sheetViews>
  <sheetFormatPr defaultColWidth="6.8515625" defaultRowHeight="12.75"/>
  <cols>
    <col min="1" max="16384" width="6.8515625" style="257" customWidth="1"/>
  </cols>
  <sheetData>
    <row r="1" spans="2:8" ht="12.75">
      <c r="B1" s="257" t="s">
        <v>866</v>
      </c>
      <c r="C1" s="257" t="s">
        <v>1225</v>
      </c>
      <c r="D1" s="257" t="s">
        <v>867</v>
      </c>
      <c r="E1" s="257" t="s">
        <v>868</v>
      </c>
      <c r="F1" s="257" t="s">
        <v>869</v>
      </c>
      <c r="G1" s="257" t="s">
        <v>1245</v>
      </c>
      <c r="H1" s="257" t="s">
        <v>854</v>
      </c>
    </row>
    <row r="2" spans="1:7" ht="12.75">
      <c r="A2" s="257" t="s">
        <v>855</v>
      </c>
      <c r="B2" s="257" t="s">
        <v>856</v>
      </c>
      <c r="C2" s="257" t="s">
        <v>857</v>
      </c>
      <c r="D2" s="257" t="s">
        <v>858</v>
      </c>
      <c r="E2" s="257" t="s">
        <v>859</v>
      </c>
      <c r="F2" s="257" t="s">
        <v>53</v>
      </c>
      <c r="G2" s="257" t="s">
        <v>69</v>
      </c>
    </row>
    <row r="3" spans="1:7" ht="12.75">
      <c r="A3" s="257" t="s">
        <v>870</v>
      </c>
      <c r="B3" s="257" t="s">
        <v>762</v>
      </c>
      <c r="C3" s="257" t="s">
        <v>445</v>
      </c>
      <c r="D3" s="273">
        <v>1057232490543</v>
      </c>
      <c r="E3" s="273">
        <v>878238835379</v>
      </c>
      <c r="F3" s="273">
        <v>4420949771326</v>
      </c>
      <c r="G3" s="273">
        <v>3881915350482</v>
      </c>
    </row>
    <row r="4" spans="1:7" ht="12.75">
      <c r="A4" s="257" t="s">
        <v>871</v>
      </c>
      <c r="B4" s="257" t="s">
        <v>763</v>
      </c>
      <c r="D4" s="273">
        <v>0</v>
      </c>
      <c r="E4" s="273">
        <v>0</v>
      </c>
      <c r="F4" s="273">
        <v>0</v>
      </c>
      <c r="G4" s="273">
        <v>0</v>
      </c>
    </row>
    <row r="5" spans="1:7" ht="12.75">
      <c r="A5" s="257" t="s">
        <v>872</v>
      </c>
      <c r="B5" s="257" t="s">
        <v>873</v>
      </c>
      <c r="D5" s="273">
        <v>1057232490543</v>
      </c>
      <c r="E5" s="273">
        <v>878238835379</v>
      </c>
      <c r="F5" s="273">
        <v>4420949771326</v>
      </c>
      <c r="G5" s="273">
        <v>3881915350482</v>
      </c>
    </row>
    <row r="6" spans="1:7" ht="12.75">
      <c r="A6" s="257" t="s">
        <v>874</v>
      </c>
      <c r="B6" s="257" t="s">
        <v>875</v>
      </c>
      <c r="C6" s="257" t="s">
        <v>446</v>
      </c>
      <c r="D6" s="273">
        <v>705608261143</v>
      </c>
      <c r="E6" s="273">
        <v>670307757885</v>
      </c>
      <c r="F6" s="273">
        <v>3140538452405</v>
      </c>
      <c r="G6" s="273">
        <v>2798492740811</v>
      </c>
    </row>
    <row r="7" spans="1:7" ht="12.75">
      <c r="A7" s="257" t="s">
        <v>876</v>
      </c>
      <c r="B7" s="257" t="s">
        <v>877</v>
      </c>
      <c r="D7" s="273">
        <v>351624229400</v>
      </c>
      <c r="E7" s="273">
        <v>207931077494</v>
      </c>
      <c r="F7" s="273">
        <v>1280411318921</v>
      </c>
      <c r="G7" s="273">
        <v>1083422609671</v>
      </c>
    </row>
    <row r="8" spans="1:7" ht="12.75">
      <c r="A8" s="257" t="s">
        <v>878</v>
      </c>
      <c r="B8" s="257" t="s">
        <v>879</v>
      </c>
      <c r="C8" s="257" t="s">
        <v>447</v>
      </c>
      <c r="D8" s="273">
        <v>131788310961</v>
      </c>
      <c r="E8" s="273">
        <v>115315529656</v>
      </c>
      <c r="F8" s="273">
        <v>379645834443</v>
      </c>
      <c r="G8" s="273">
        <v>293005863348</v>
      </c>
    </row>
    <row r="9" spans="1:7" ht="12.75">
      <c r="A9" s="257" t="s">
        <v>880</v>
      </c>
      <c r="B9" s="257" t="s">
        <v>881</v>
      </c>
      <c r="C9" s="257" t="s">
        <v>448</v>
      </c>
      <c r="D9" s="273">
        <v>574895491880</v>
      </c>
      <c r="E9" s="273">
        <v>1582897023740</v>
      </c>
      <c r="F9" s="273">
        <v>703119346532</v>
      </c>
      <c r="G9" s="273">
        <v>1795578679099</v>
      </c>
    </row>
    <row r="10" spans="1:7" ht="12.75">
      <c r="A10" s="257" t="s">
        <v>882</v>
      </c>
      <c r="B10" s="257" t="s">
        <v>883</v>
      </c>
      <c r="D10" s="273">
        <v>47490000000</v>
      </c>
      <c r="E10" s="273">
        <v>47030133634</v>
      </c>
      <c r="F10" s="273">
        <v>175712567664</v>
      </c>
      <c r="G10" s="273">
        <v>170960877208</v>
      </c>
    </row>
    <row r="11" spans="1:7" ht="12.75">
      <c r="A11" s="257" t="s">
        <v>884</v>
      </c>
      <c r="B11" s="257" t="s">
        <v>861</v>
      </c>
      <c r="D11" s="273">
        <v>0</v>
      </c>
      <c r="E11" s="273">
        <v>0</v>
      </c>
      <c r="F11" s="273">
        <v>0</v>
      </c>
      <c r="G11" s="273">
        <v>0</v>
      </c>
    </row>
    <row r="12" spans="1:7" ht="12.75">
      <c r="A12" s="257" t="s">
        <v>885</v>
      </c>
      <c r="B12" s="257" t="s">
        <v>886</v>
      </c>
      <c r="D12" s="273">
        <v>20053426105</v>
      </c>
      <c r="E12" s="273">
        <v>12997344729</v>
      </c>
      <c r="F12" s="273">
        <v>72780197968</v>
      </c>
      <c r="G12" s="273">
        <v>61718954616</v>
      </c>
    </row>
    <row r="13" spans="1:7" ht="12.75">
      <c r="A13" s="257" t="s">
        <v>887</v>
      </c>
      <c r="B13" s="257" t="s">
        <v>888</v>
      </c>
      <c r="D13" s="273">
        <v>-111536377624</v>
      </c>
      <c r="E13" s="273">
        <v>-1272647761319</v>
      </c>
      <c r="F13" s="273">
        <v>884157608864</v>
      </c>
      <c r="G13" s="273">
        <v>-480869160696</v>
      </c>
    </row>
    <row r="14" spans="1:7" ht="12.75">
      <c r="A14" s="257" t="s">
        <v>889</v>
      </c>
      <c r="B14" s="257" t="s">
        <v>890</v>
      </c>
      <c r="D14" s="273">
        <v>3114247478</v>
      </c>
      <c r="E14" s="273">
        <v>1437706951</v>
      </c>
      <c r="F14" s="273">
        <v>7511452482</v>
      </c>
      <c r="G14" s="273">
        <v>16915697144</v>
      </c>
    </row>
    <row r="15" spans="1:7" ht="12.75">
      <c r="A15" s="257" t="s">
        <v>891</v>
      </c>
      <c r="B15" s="257" t="s">
        <v>892</v>
      </c>
      <c r="D15" s="273">
        <v>1906500419</v>
      </c>
      <c r="E15" s="273">
        <v>-9815688672</v>
      </c>
      <c r="F15" s="273">
        <v>6022193422</v>
      </c>
      <c r="G15" s="273">
        <v>4099462646</v>
      </c>
    </row>
    <row r="16" spans="1:7" ht="12.75">
      <c r="A16" s="257" t="s">
        <v>893</v>
      </c>
      <c r="B16" s="257" t="s">
        <v>894</v>
      </c>
      <c r="D16" s="273">
        <v>1207747059</v>
      </c>
      <c r="E16" s="273">
        <v>11253395623</v>
      </c>
      <c r="F16" s="273">
        <v>1489259060</v>
      </c>
      <c r="G16" s="273">
        <v>12816234498</v>
      </c>
    </row>
    <row r="17" spans="1:7" ht="12.75">
      <c r="A17" s="257" t="s">
        <v>895</v>
      </c>
      <c r="B17" s="257" t="s">
        <v>896</v>
      </c>
      <c r="D17" s="273">
        <v>-110328630565</v>
      </c>
      <c r="E17" s="273">
        <v>-1261394365696</v>
      </c>
      <c r="F17" s="273">
        <v>885646867924</v>
      </c>
      <c r="G17" s="273">
        <v>-468052926198</v>
      </c>
    </row>
    <row r="18" spans="1:7" ht="12.75">
      <c r="A18" s="257" t="s">
        <v>897</v>
      </c>
      <c r="B18" s="257" t="s">
        <v>898</v>
      </c>
      <c r="C18" s="257" t="s">
        <v>449</v>
      </c>
      <c r="D18" s="273">
        <v>-29183045407</v>
      </c>
      <c r="E18" s="273">
        <v>0</v>
      </c>
      <c r="F18" s="273">
        <v>1320700303</v>
      </c>
      <c r="G18" s="273">
        <v>0</v>
      </c>
    </row>
    <row r="19" spans="1:7" ht="12.75">
      <c r="A19" s="257" t="s">
        <v>899</v>
      </c>
      <c r="B19" s="257" t="s">
        <v>900</v>
      </c>
      <c r="C19" s="257" t="s">
        <v>449</v>
      </c>
      <c r="D19" s="273">
        <v>-5444010353</v>
      </c>
      <c r="E19" s="273">
        <v>-255269266167</v>
      </c>
      <c r="F19" s="273">
        <v>-5444010353</v>
      </c>
      <c r="G19" s="273">
        <v>-255269266167</v>
      </c>
    </row>
    <row r="20" spans="1:7" ht="12.75">
      <c r="A20" s="257" t="s">
        <v>901</v>
      </c>
      <c r="B20" s="257" t="s">
        <v>902</v>
      </c>
      <c r="D20" s="273">
        <v>-75701574805</v>
      </c>
      <c r="E20" s="273">
        <v>-1006125099529</v>
      </c>
      <c r="F20" s="273">
        <v>889770177974</v>
      </c>
      <c r="G20" s="273">
        <v>-212783660031</v>
      </c>
    </row>
    <row r="21" spans="1:7" ht="12.75">
      <c r="A21" s="257" t="s">
        <v>903</v>
      </c>
      <c r="B21" s="257" t="s">
        <v>904</v>
      </c>
      <c r="D21" s="273">
        <v>0</v>
      </c>
      <c r="E21" s="273">
        <v>0</v>
      </c>
      <c r="F21" s="273">
        <v>0</v>
      </c>
      <c r="G21" s="273">
        <v>0</v>
      </c>
    </row>
    <row r="22" spans="1:7" ht="12.75">
      <c r="A22" s="257" t="s">
        <v>905</v>
      </c>
      <c r="B22" s="257" t="s">
        <v>906</v>
      </c>
      <c r="C22" s="257" t="s">
        <v>1226</v>
      </c>
      <c r="D22" s="257" t="s">
        <v>1249</v>
      </c>
      <c r="E22" s="257" t="s">
        <v>1244</v>
      </c>
      <c r="F22" s="257" t="s">
        <v>907</v>
      </c>
      <c r="G22" s="257" t="s">
        <v>908</v>
      </c>
    </row>
    <row r="23" ht="12.75">
      <c r="A23" s="257" t="s">
        <v>1219</v>
      </c>
    </row>
  </sheetData>
  <sheetProtection password="DB54" sheet="1" formatCells="0" formatColumns="0" formatRows="0" insertColumns="0" insertRows="0" insertHyperlinks="0" deleteColumns="0" deleteRows="0" sort="0" autoFilter="0" pivotTables="0"/>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444"/>
  <sheetViews>
    <sheetView zoomScalePageLayoutView="0" workbookViewId="0" topLeftCell="A417">
      <selection activeCell="N425" sqref="N425"/>
    </sheetView>
  </sheetViews>
  <sheetFormatPr defaultColWidth="6.8515625" defaultRowHeight="12.75"/>
  <cols>
    <col min="1" max="16384" width="6.8515625" style="257" customWidth="1"/>
  </cols>
  <sheetData>
    <row r="1" spans="2:7" ht="12.75">
      <c r="B1" s="257" t="s">
        <v>909</v>
      </c>
      <c r="C1" s="257" t="s">
        <v>1225</v>
      </c>
      <c r="D1" s="257" t="s">
        <v>867</v>
      </c>
      <c r="E1" s="257" t="s">
        <v>868</v>
      </c>
      <c r="F1" s="257" t="s">
        <v>910</v>
      </c>
      <c r="G1" s="257" t="s">
        <v>1245</v>
      </c>
    </row>
    <row r="2" spans="1:2" ht="12.75">
      <c r="A2" s="257" t="s">
        <v>911</v>
      </c>
      <c r="B2" s="257" t="s">
        <v>912</v>
      </c>
    </row>
    <row r="3" ht="12.75">
      <c r="A3" s="257" t="s">
        <v>913</v>
      </c>
    </row>
    <row r="4" ht="12.75">
      <c r="A4" s="257" t="s">
        <v>914</v>
      </c>
    </row>
    <row r="5" ht="12.75">
      <c r="A5" s="257" t="s">
        <v>915</v>
      </c>
    </row>
    <row r="6" spans="1:3" ht="12.75">
      <c r="A6" s="257" t="s">
        <v>916</v>
      </c>
      <c r="B6" s="257" t="s">
        <v>917</v>
      </c>
      <c r="C6" s="257" t="s">
        <v>918</v>
      </c>
    </row>
    <row r="7" spans="1:2" ht="12.75">
      <c r="A7" s="257" t="s">
        <v>919</v>
      </c>
      <c r="B7" s="257" t="s">
        <v>920</v>
      </c>
    </row>
    <row r="8" ht="12.75">
      <c r="A8" s="257" t="s">
        <v>921</v>
      </c>
    </row>
    <row r="9" ht="12.75">
      <c r="A9" s="257" t="s">
        <v>1215</v>
      </c>
    </row>
    <row r="10" spans="1:3" ht="12.75">
      <c r="A10" s="257" t="s">
        <v>922</v>
      </c>
      <c r="B10" s="257" t="s">
        <v>923</v>
      </c>
      <c r="C10" s="257" t="s">
        <v>924</v>
      </c>
    </row>
    <row r="11" ht="12.75">
      <c r="A11" s="257" t="s">
        <v>925</v>
      </c>
    </row>
    <row r="12" spans="1:2" ht="12.75">
      <c r="A12" s="257" t="s">
        <v>926</v>
      </c>
      <c r="B12" s="257" t="s">
        <v>927</v>
      </c>
    </row>
    <row r="13" ht="12.75">
      <c r="A13" s="257" t="s">
        <v>928</v>
      </c>
    </row>
    <row r="14" ht="12.75">
      <c r="A14" s="257" t="s">
        <v>929</v>
      </c>
    </row>
    <row r="15" ht="12.75">
      <c r="A15" s="257" t="s">
        <v>930</v>
      </c>
    </row>
    <row r="16" spans="1:2" ht="12.75">
      <c r="A16" s="257" t="s">
        <v>931</v>
      </c>
      <c r="B16" s="257" t="s">
        <v>932</v>
      </c>
    </row>
    <row r="17" ht="12.75">
      <c r="A17" s="257" t="s">
        <v>933</v>
      </c>
    </row>
    <row r="18" spans="1:2" ht="12.75">
      <c r="A18" s="257" t="s">
        <v>934</v>
      </c>
      <c r="B18" s="257" t="s">
        <v>935</v>
      </c>
    </row>
    <row r="19" ht="12.75">
      <c r="A19" s="257" t="s">
        <v>936</v>
      </c>
    </row>
    <row r="20" spans="1:2" ht="12.75">
      <c r="A20" s="257" t="s">
        <v>937</v>
      </c>
      <c r="B20" s="257" t="s">
        <v>938</v>
      </c>
    </row>
    <row r="21" ht="12.75">
      <c r="A21" s="257" t="s">
        <v>939</v>
      </c>
    </row>
    <row r="22" ht="12.75">
      <c r="A22" s="257" t="s">
        <v>940</v>
      </c>
    </row>
    <row r="23" ht="12.75">
      <c r="A23" s="257" t="s">
        <v>941</v>
      </c>
    </row>
    <row r="24" spans="1:2" ht="12.75">
      <c r="A24" s="257" t="s">
        <v>942</v>
      </c>
      <c r="B24" s="257" t="s">
        <v>943</v>
      </c>
    </row>
    <row r="25" ht="12.75">
      <c r="A25" s="257" t="s">
        <v>944</v>
      </c>
    </row>
    <row r="26" spans="1:2" ht="12.75">
      <c r="A26" s="257" t="s">
        <v>945</v>
      </c>
      <c r="B26" s="257" t="s">
        <v>946</v>
      </c>
    </row>
    <row r="27" ht="12.75">
      <c r="A27" s="257" t="s">
        <v>947</v>
      </c>
    </row>
    <row r="28" ht="12.75">
      <c r="A28" s="257" t="s">
        <v>948</v>
      </c>
    </row>
    <row r="29" ht="12.75">
      <c r="A29" s="257" t="s">
        <v>949</v>
      </c>
    </row>
    <row r="30" ht="12.75">
      <c r="A30" s="257" t="s">
        <v>1231</v>
      </c>
    </row>
    <row r="31" ht="12.75">
      <c r="A31" s="257" t="s">
        <v>950</v>
      </c>
    </row>
    <row r="32" ht="12.75">
      <c r="A32" s="257" t="s">
        <v>951</v>
      </c>
    </row>
    <row r="33" ht="12.75">
      <c r="A33" s="257" t="s">
        <v>952</v>
      </c>
    </row>
    <row r="34" ht="12.75">
      <c r="A34" s="257" t="s">
        <v>953</v>
      </c>
    </row>
    <row r="35" ht="12.75">
      <c r="A35" s="257" t="s">
        <v>954</v>
      </c>
    </row>
    <row r="36" ht="12.75">
      <c r="A36" s="257" t="s">
        <v>955</v>
      </c>
    </row>
    <row r="37" spans="1:2" ht="12.75">
      <c r="A37" s="257" t="s">
        <v>956</v>
      </c>
      <c r="B37" s="257" t="s">
        <v>957</v>
      </c>
    </row>
    <row r="38" ht="12.75">
      <c r="A38" s="257" t="s">
        <v>958</v>
      </c>
    </row>
    <row r="39" ht="12.75">
      <c r="A39" s="257" t="s">
        <v>959</v>
      </c>
    </row>
    <row r="40" ht="12.75">
      <c r="A40" s="257" t="s">
        <v>960</v>
      </c>
    </row>
    <row r="41" ht="12.75">
      <c r="A41" s="257" t="s">
        <v>961</v>
      </c>
    </row>
    <row r="42" ht="12.75">
      <c r="A42" s="257" t="s">
        <v>1227</v>
      </c>
    </row>
    <row r="43" ht="12.75">
      <c r="A43" s="257" t="s">
        <v>962</v>
      </c>
    </row>
    <row r="44" ht="12.75">
      <c r="A44" s="257" t="s">
        <v>963</v>
      </c>
    </row>
    <row r="45" spans="1:4" ht="12.75">
      <c r="A45" s="257" t="s">
        <v>964</v>
      </c>
      <c r="B45" s="257" t="s">
        <v>860</v>
      </c>
      <c r="C45" s="257" t="s">
        <v>965</v>
      </c>
      <c r="D45" s="257" t="s">
        <v>966</v>
      </c>
    </row>
    <row r="46" spans="1:3" ht="12.75">
      <c r="A46" s="257" t="s">
        <v>967</v>
      </c>
      <c r="B46" s="275">
        <v>0</v>
      </c>
      <c r="C46" s="275">
        <v>0</v>
      </c>
    </row>
    <row r="47" spans="1:3" ht="12.75">
      <c r="A47" s="257" t="s">
        <v>968</v>
      </c>
      <c r="B47" s="275">
        <v>989752898</v>
      </c>
      <c r="C47" s="275">
        <v>2991747953</v>
      </c>
    </row>
    <row r="48" spans="1:3" ht="12.75">
      <c r="A48" s="257" t="s">
        <v>969</v>
      </c>
      <c r="B48" s="275">
        <v>23113207038</v>
      </c>
      <c r="C48" s="275">
        <v>29809053246</v>
      </c>
    </row>
    <row r="49" spans="1:3" ht="12.75">
      <c r="A49" s="257" t="s">
        <v>970</v>
      </c>
      <c r="B49" s="275">
        <v>0</v>
      </c>
      <c r="C49" s="275">
        <v>0</v>
      </c>
    </row>
    <row r="50" spans="1:3" ht="12.75">
      <c r="A50" s="257" t="s">
        <v>971</v>
      </c>
      <c r="B50" s="275">
        <v>1359200000000</v>
      </c>
      <c r="C50" s="275">
        <v>480000000000</v>
      </c>
    </row>
    <row r="51" spans="1:3" ht="12.75">
      <c r="A51" s="257" t="s">
        <v>972</v>
      </c>
      <c r="B51" s="275">
        <v>1383302959936</v>
      </c>
      <c r="C51" s="275">
        <v>512800801199</v>
      </c>
    </row>
    <row r="52" ht="12.75" customHeight="1"/>
    <row r="53" spans="1:3" ht="12.75">
      <c r="A53" s="257" t="s">
        <v>973</v>
      </c>
      <c r="B53" s="275">
        <v>0</v>
      </c>
      <c r="C53" s="275">
        <v>0</v>
      </c>
    </row>
    <row r="54" spans="1:3" ht="12.75">
      <c r="A54" s="257" t="s">
        <v>974</v>
      </c>
      <c r="B54" s="275">
        <v>0</v>
      </c>
      <c r="C54" s="275">
        <v>0</v>
      </c>
    </row>
    <row r="55" spans="1:3" ht="12.75">
      <c r="A55" s="257" t="s">
        <v>975</v>
      </c>
      <c r="B55" s="275">
        <v>2205000000000</v>
      </c>
      <c r="C55" s="275">
        <v>2755000000000</v>
      </c>
    </row>
    <row r="56" spans="1:3" ht="12.75">
      <c r="A56" s="257" t="s">
        <v>976</v>
      </c>
      <c r="B56" s="275">
        <v>0</v>
      </c>
      <c r="C56" s="275">
        <v>-19352274272</v>
      </c>
    </row>
    <row r="57" spans="1:3" ht="12.75">
      <c r="A57" s="257" t="s">
        <v>972</v>
      </c>
      <c r="B57" s="275">
        <v>2205000000000</v>
      </c>
      <c r="C57" s="275">
        <v>2735647725728</v>
      </c>
    </row>
    <row r="58" ht="12.75" customHeight="1"/>
    <row r="59" spans="1:3" ht="12.75">
      <c r="A59" s="257" t="s">
        <v>977</v>
      </c>
      <c r="B59" s="275">
        <v>0</v>
      </c>
      <c r="C59" s="275">
        <v>0</v>
      </c>
    </row>
    <row r="60" spans="1:3" ht="12.75">
      <c r="A60" s="257" t="s">
        <v>978</v>
      </c>
      <c r="B60" s="275">
        <v>0</v>
      </c>
      <c r="C60" s="275">
        <v>0</v>
      </c>
    </row>
    <row r="61" spans="1:3" ht="12.75">
      <c r="A61" s="257" t="s">
        <v>979</v>
      </c>
      <c r="B61" s="275">
        <v>0</v>
      </c>
      <c r="C61" s="275">
        <v>0</v>
      </c>
    </row>
    <row r="62" spans="1:3" ht="12.75">
      <c r="A62" s="257" t="s">
        <v>980</v>
      </c>
      <c r="B62" s="275">
        <v>0</v>
      </c>
      <c r="C62" s="275">
        <v>0</v>
      </c>
    </row>
    <row r="63" spans="1:3" ht="12.75">
      <c r="A63" s="257" t="s">
        <v>981</v>
      </c>
      <c r="B63" s="275">
        <v>33025539</v>
      </c>
      <c r="C63" s="275">
        <v>562064357</v>
      </c>
    </row>
    <row r="64" spans="1:3" ht="12.75">
      <c r="A64" s="257" t="s">
        <v>972</v>
      </c>
      <c r="B64" s="275">
        <v>33025539</v>
      </c>
      <c r="C64" s="275">
        <v>562064357</v>
      </c>
    </row>
    <row r="65" ht="12.75" customHeight="1"/>
    <row r="66" spans="1:3" ht="12.75">
      <c r="A66" s="257" t="s">
        <v>982</v>
      </c>
      <c r="B66" s="275">
        <v>0</v>
      </c>
      <c r="C66" s="275">
        <v>0</v>
      </c>
    </row>
    <row r="67" spans="1:3" ht="12.75">
      <c r="A67" s="257" t="s">
        <v>983</v>
      </c>
      <c r="B67" s="275">
        <v>0</v>
      </c>
      <c r="C67" s="275">
        <v>0</v>
      </c>
    </row>
    <row r="68" spans="1:3" ht="12.75">
      <c r="A68" s="257" t="s">
        <v>984</v>
      </c>
      <c r="B68" s="275">
        <v>700950270772</v>
      </c>
      <c r="C68" s="275">
        <v>635105621038</v>
      </c>
    </row>
    <row r="69" spans="1:3" ht="12.75">
      <c r="A69" s="257" t="s">
        <v>985</v>
      </c>
      <c r="B69" s="275">
        <v>18641268403</v>
      </c>
      <c r="C69" s="275">
        <v>17732263198</v>
      </c>
    </row>
    <row r="70" spans="1:3" ht="12.75">
      <c r="A70" s="257" t="s">
        <v>986</v>
      </c>
      <c r="B70" s="275">
        <v>61324602</v>
      </c>
      <c r="C70" s="275">
        <v>16515000</v>
      </c>
    </row>
    <row r="71" spans="1:3" ht="12.75">
      <c r="A71" s="257" t="s">
        <v>987</v>
      </c>
      <c r="B71" s="275">
        <v>0</v>
      </c>
      <c r="C71" s="275">
        <v>0</v>
      </c>
    </row>
    <row r="72" spans="1:3" ht="12.75">
      <c r="A72" s="257" t="s">
        <v>988</v>
      </c>
      <c r="B72" s="275">
        <v>0</v>
      </c>
      <c r="C72" s="275">
        <v>0</v>
      </c>
    </row>
    <row r="73" spans="1:3" ht="12.75">
      <c r="A73" s="257" t="s">
        <v>989</v>
      </c>
      <c r="B73" s="275">
        <v>0</v>
      </c>
      <c r="C73" s="275">
        <v>0</v>
      </c>
    </row>
    <row r="74" spans="1:3" ht="12.75">
      <c r="A74" s="257" t="s">
        <v>990</v>
      </c>
      <c r="B74" s="275">
        <v>0</v>
      </c>
      <c r="C74" s="275">
        <v>0</v>
      </c>
    </row>
    <row r="75" spans="1:3" ht="12.75">
      <c r="A75" s="257" t="s">
        <v>991</v>
      </c>
      <c r="B75" s="275">
        <v>0</v>
      </c>
      <c r="C75" s="275">
        <v>0</v>
      </c>
    </row>
    <row r="76" spans="1:3" ht="12.75">
      <c r="A76" s="257" t="s">
        <v>992</v>
      </c>
      <c r="B76" s="275">
        <v>719652863777</v>
      </c>
      <c r="C76" s="275">
        <v>652854399236</v>
      </c>
    </row>
    <row r="77" spans="1:3" ht="12.75">
      <c r="A77" s="257" t="s">
        <v>993</v>
      </c>
      <c r="B77" s="257" t="s">
        <v>994</v>
      </c>
      <c r="C77" s="257" t="s">
        <v>995</v>
      </c>
    </row>
    <row r="78" ht="12.75" customHeight="1"/>
    <row r="79" spans="1:3" ht="12.75">
      <c r="A79" s="257" t="s">
        <v>860</v>
      </c>
      <c r="B79" s="257" t="s">
        <v>965</v>
      </c>
      <c r="C79" s="257" t="s">
        <v>966</v>
      </c>
    </row>
    <row r="80" spans="1:3" ht="12.75">
      <c r="A80" s="257" t="s">
        <v>996</v>
      </c>
      <c r="B80" s="275">
        <v>0</v>
      </c>
      <c r="C80" s="275">
        <v>0</v>
      </c>
    </row>
    <row r="81" spans="1:3" ht="12.75">
      <c r="A81" s="257" t="s">
        <v>997</v>
      </c>
      <c r="B81" s="275">
        <v>29183045407</v>
      </c>
      <c r="C81" s="275">
        <v>0</v>
      </c>
    </row>
    <row r="82" spans="1:3" ht="12.75">
      <c r="A82" s="257" t="s">
        <v>998</v>
      </c>
      <c r="B82" s="275">
        <v>0</v>
      </c>
      <c r="C82" s="275">
        <v>431668061</v>
      </c>
    </row>
    <row r="83" spans="1:3" ht="12.75">
      <c r="A83" s="257" t="s">
        <v>972</v>
      </c>
      <c r="B83" s="275">
        <v>29183045407</v>
      </c>
      <c r="C83" s="275">
        <v>431668061</v>
      </c>
    </row>
    <row r="84" ht="12.75" customHeight="1"/>
    <row r="85" spans="1:3" ht="12.75">
      <c r="A85" s="257" t="s">
        <v>999</v>
      </c>
      <c r="B85" s="275">
        <v>0</v>
      </c>
      <c r="C85" s="275">
        <v>0</v>
      </c>
    </row>
    <row r="86" spans="1:3" ht="12.75">
      <c r="A86" s="257" t="s">
        <v>1000</v>
      </c>
      <c r="B86" s="275">
        <v>0</v>
      </c>
      <c r="C86" s="275">
        <v>0</v>
      </c>
    </row>
    <row r="87" spans="1:3" ht="12.75">
      <c r="A87" s="257" t="s">
        <v>1001</v>
      </c>
      <c r="B87" s="275">
        <v>0</v>
      </c>
      <c r="C87" s="275">
        <v>0</v>
      </c>
    </row>
    <row r="88" spans="1:3" ht="12.75">
      <c r="A88" s="257" t="s">
        <v>972</v>
      </c>
      <c r="B88" s="275">
        <v>0</v>
      </c>
      <c r="C88" s="275">
        <v>0</v>
      </c>
    </row>
    <row r="89" ht="12.75" customHeight="1"/>
    <row r="90" spans="1:3" ht="12.75">
      <c r="A90" s="257" t="s">
        <v>1002</v>
      </c>
      <c r="B90" s="275">
        <v>0</v>
      </c>
      <c r="C90" s="275">
        <v>0</v>
      </c>
    </row>
    <row r="91" spans="1:3" ht="12.75">
      <c r="A91" s="257" t="s">
        <v>1003</v>
      </c>
      <c r="B91" s="275">
        <v>0</v>
      </c>
      <c r="C91" s="275">
        <v>0</v>
      </c>
    </row>
    <row r="92" spans="1:3" ht="12.75">
      <c r="A92" s="257" t="s">
        <v>1004</v>
      </c>
      <c r="B92" s="275">
        <v>0</v>
      </c>
      <c r="C92" s="275">
        <v>0</v>
      </c>
    </row>
    <row r="93" spans="1:3" ht="12.75">
      <c r="A93" s="257" t="s">
        <v>1005</v>
      </c>
      <c r="B93" s="275">
        <v>0</v>
      </c>
      <c r="C93" s="275">
        <v>0</v>
      </c>
    </row>
    <row r="94" spans="1:3" ht="12.75">
      <c r="A94" s="257" t="s">
        <v>1006</v>
      </c>
      <c r="B94" s="275">
        <v>0</v>
      </c>
      <c r="C94" s="275">
        <v>0</v>
      </c>
    </row>
    <row r="95" spans="1:3" ht="12.75">
      <c r="A95" s="257" t="s">
        <v>972</v>
      </c>
      <c r="B95" s="275">
        <v>0</v>
      </c>
      <c r="C95" s="275">
        <v>0</v>
      </c>
    </row>
    <row r="96" ht="12.75" customHeight="1"/>
    <row r="97" ht="12.75" customHeight="1"/>
    <row r="98" spans="1:8" ht="12.75">
      <c r="A98" s="257" t="s">
        <v>1007</v>
      </c>
      <c r="B98" s="257" t="s">
        <v>1008</v>
      </c>
      <c r="C98" s="257" t="s">
        <v>1009</v>
      </c>
      <c r="D98" s="257" t="s">
        <v>1010</v>
      </c>
      <c r="E98" s="257" t="s">
        <v>1011</v>
      </c>
      <c r="F98" s="257" t="s">
        <v>1012</v>
      </c>
      <c r="G98" s="257" t="s">
        <v>1013</v>
      </c>
      <c r="H98" s="257" t="s">
        <v>1014</v>
      </c>
    </row>
    <row r="99" spans="1:7" ht="12.75">
      <c r="A99" s="257" t="s">
        <v>1015</v>
      </c>
      <c r="B99" s="275">
        <v>0</v>
      </c>
      <c r="C99" s="275">
        <v>0</v>
      </c>
      <c r="D99" s="275">
        <v>0</v>
      </c>
      <c r="E99" s="275">
        <v>0</v>
      </c>
      <c r="F99" s="275">
        <v>0</v>
      </c>
      <c r="G99" s="275">
        <v>0</v>
      </c>
    </row>
    <row r="100" spans="1:7" ht="12.75">
      <c r="A100" s="257" t="s">
        <v>1016</v>
      </c>
      <c r="B100" s="275">
        <v>1702724013632</v>
      </c>
      <c r="C100" s="275">
        <v>11469196806267</v>
      </c>
      <c r="D100" s="275">
        <v>49054308692</v>
      </c>
      <c r="E100" s="275">
        <v>33254168520</v>
      </c>
      <c r="F100" s="275">
        <v>1390266073</v>
      </c>
      <c r="G100" s="275">
        <v>13255619563184</v>
      </c>
    </row>
    <row r="101" spans="1:7" ht="12.75">
      <c r="A101" s="257" t="s">
        <v>1017</v>
      </c>
      <c r="B101" s="275">
        <v>2066162834</v>
      </c>
      <c r="C101" s="275">
        <v>3375885781</v>
      </c>
      <c r="D101" s="275">
        <v>1785842112</v>
      </c>
      <c r="E101" s="275">
        <v>3011016904</v>
      </c>
      <c r="F101" s="275">
        <v>1234988901</v>
      </c>
      <c r="G101" s="275">
        <v>11473896532</v>
      </c>
    </row>
    <row r="102" spans="1:7" ht="12.75">
      <c r="A102" s="257" t="s">
        <v>1018</v>
      </c>
      <c r="B102" s="275">
        <v>284940958</v>
      </c>
      <c r="C102" s="275">
        <v>1352111156</v>
      </c>
      <c r="D102" s="275">
        <v>1785842112</v>
      </c>
      <c r="E102" s="275">
        <v>3011016904</v>
      </c>
      <c r="F102" s="275">
        <v>1234988901</v>
      </c>
      <c r="G102" s="275">
        <v>7668900031</v>
      </c>
    </row>
    <row r="103" spans="1:7" ht="12.75">
      <c r="A103" s="257" t="s">
        <v>1019</v>
      </c>
      <c r="B103" s="275">
        <v>1781221876</v>
      </c>
      <c r="C103" s="275">
        <v>2023774625</v>
      </c>
      <c r="D103" s="275">
        <v>0</v>
      </c>
      <c r="E103" s="275">
        <v>0</v>
      </c>
      <c r="F103" s="275">
        <v>0</v>
      </c>
      <c r="G103" s="275">
        <v>3804996501</v>
      </c>
    </row>
    <row r="104" spans="1:7" ht="12.75">
      <c r="A104" s="257" t="s">
        <v>1020</v>
      </c>
      <c r="B104" s="275">
        <v>0</v>
      </c>
      <c r="C104" s="275">
        <v>0</v>
      </c>
      <c r="D104" s="275">
        <v>0</v>
      </c>
      <c r="E104" s="275">
        <v>0</v>
      </c>
      <c r="F104" s="275">
        <v>0</v>
      </c>
      <c r="G104" s="275">
        <v>0</v>
      </c>
    </row>
    <row r="105" spans="1:7" ht="12.75">
      <c r="A105" s="257" t="s">
        <v>1021</v>
      </c>
      <c r="B105" s="275">
        <v>0</v>
      </c>
      <c r="C105" s="275">
        <v>0</v>
      </c>
      <c r="D105" s="275">
        <v>447200000</v>
      </c>
      <c r="E105" s="275">
        <v>142805766</v>
      </c>
      <c r="F105" s="275">
        <v>0</v>
      </c>
      <c r="G105" s="275">
        <v>590005766</v>
      </c>
    </row>
    <row r="106" spans="1:7" ht="12.75">
      <c r="A106" s="257" t="s">
        <v>1022</v>
      </c>
      <c r="B106" s="275">
        <v>0</v>
      </c>
      <c r="C106" s="275">
        <v>0</v>
      </c>
      <c r="D106" s="275">
        <v>0</v>
      </c>
      <c r="E106" s="275">
        <v>0</v>
      </c>
      <c r="F106" s="275">
        <v>0</v>
      </c>
      <c r="G106" s="275">
        <v>0</v>
      </c>
    </row>
    <row r="107" spans="1:7" ht="12.75">
      <c r="A107" s="257" t="s">
        <v>1023</v>
      </c>
      <c r="B107" s="275">
        <v>0</v>
      </c>
      <c r="C107" s="275">
        <v>0</v>
      </c>
      <c r="D107" s="275">
        <v>447200000</v>
      </c>
      <c r="E107" s="275">
        <v>142805766</v>
      </c>
      <c r="F107" s="275">
        <v>0</v>
      </c>
      <c r="G107" s="275">
        <v>590005766</v>
      </c>
    </row>
    <row r="108" spans="1:7" ht="12.75">
      <c r="A108" s="257" t="s">
        <v>1024</v>
      </c>
      <c r="B108" s="275">
        <v>0</v>
      </c>
      <c r="C108" s="275">
        <v>0</v>
      </c>
      <c r="D108" s="275">
        <v>0</v>
      </c>
      <c r="E108" s="275">
        <v>0</v>
      </c>
      <c r="F108" s="275">
        <v>0</v>
      </c>
      <c r="G108" s="275">
        <v>0</v>
      </c>
    </row>
    <row r="109" spans="1:7" ht="12.75">
      <c r="A109" s="257" t="s">
        <v>1025</v>
      </c>
      <c r="B109" s="275">
        <v>1704790176466</v>
      </c>
      <c r="C109" s="275">
        <v>11472572692048</v>
      </c>
      <c r="D109" s="275">
        <v>50392950804</v>
      </c>
      <c r="E109" s="275">
        <v>36122379658</v>
      </c>
      <c r="F109" s="275">
        <v>2625254974</v>
      </c>
      <c r="G109" s="275">
        <v>13266503453950</v>
      </c>
    </row>
    <row r="110" spans="1:7" ht="12.75">
      <c r="A110" s="257" t="s">
        <v>1026</v>
      </c>
      <c r="B110" s="275">
        <v>0</v>
      </c>
      <c r="C110" s="275">
        <v>0</v>
      </c>
      <c r="D110" s="275">
        <v>0</v>
      </c>
      <c r="E110" s="275">
        <v>0</v>
      </c>
      <c r="F110" s="275">
        <v>0</v>
      </c>
      <c r="G110" s="275">
        <v>0</v>
      </c>
    </row>
    <row r="111" spans="1:7" ht="12.75">
      <c r="A111" s="257" t="s">
        <v>1027</v>
      </c>
      <c r="B111" s="275">
        <v>1007397879163</v>
      </c>
      <c r="C111" s="275">
        <v>7079785402687</v>
      </c>
      <c r="D111" s="275">
        <v>29717058188</v>
      </c>
      <c r="E111" s="275">
        <v>23716121739</v>
      </c>
      <c r="F111" s="275">
        <v>620902670</v>
      </c>
      <c r="G111" s="275">
        <v>8141237364447</v>
      </c>
    </row>
    <row r="112" spans="1:7" ht="12.75">
      <c r="A112" s="257" t="s">
        <v>1028</v>
      </c>
      <c r="B112" s="275">
        <v>74559635105</v>
      </c>
      <c r="C112" s="275">
        <v>814287673606</v>
      </c>
      <c r="D112" s="275">
        <v>2958055488</v>
      </c>
      <c r="E112" s="275">
        <v>3195280758</v>
      </c>
      <c r="F112" s="275">
        <v>302141846</v>
      </c>
      <c r="G112" s="275">
        <v>895302786803</v>
      </c>
    </row>
    <row r="113" spans="1:7" ht="12.75">
      <c r="A113" s="257" t="s">
        <v>1020</v>
      </c>
      <c r="B113" s="275">
        <v>77804291</v>
      </c>
      <c r="C113" s="275">
        <v>0</v>
      </c>
      <c r="D113" s="275">
        <v>0</v>
      </c>
      <c r="E113" s="275">
        <v>0</v>
      </c>
      <c r="F113" s="275">
        <v>57377509</v>
      </c>
      <c r="G113" s="275">
        <v>135181800</v>
      </c>
    </row>
    <row r="114" spans="1:7" ht="12.75">
      <c r="A114" s="257" t="s">
        <v>1029</v>
      </c>
      <c r="B114" s="275">
        <v>0</v>
      </c>
      <c r="C114" s="275">
        <v>0</v>
      </c>
      <c r="D114" s="275">
        <v>0</v>
      </c>
      <c r="E114" s="275">
        <v>0</v>
      </c>
      <c r="F114" s="275">
        <v>0</v>
      </c>
      <c r="G114" s="275">
        <v>0</v>
      </c>
    </row>
    <row r="115" spans="1:7" ht="12.75">
      <c r="A115" s="257" t="s">
        <v>1023</v>
      </c>
      <c r="B115" s="275">
        <v>0</v>
      </c>
      <c r="C115" s="275">
        <v>0</v>
      </c>
      <c r="D115" s="275">
        <v>359322812</v>
      </c>
      <c r="E115" s="275">
        <v>131493234</v>
      </c>
      <c r="F115" s="275">
        <v>0</v>
      </c>
      <c r="G115" s="275">
        <v>490816046</v>
      </c>
    </row>
    <row r="116" spans="1:7" ht="12.75">
      <c r="A116" s="257" t="s">
        <v>1024</v>
      </c>
      <c r="B116" s="275">
        <v>0</v>
      </c>
      <c r="C116" s="275">
        <v>0</v>
      </c>
      <c r="D116" s="275">
        <v>0</v>
      </c>
      <c r="E116" s="275">
        <v>0</v>
      </c>
      <c r="F116" s="275">
        <v>0</v>
      </c>
      <c r="G116" s="275">
        <v>0</v>
      </c>
    </row>
    <row r="117" spans="1:7" ht="12.75">
      <c r="A117" s="257" t="s">
        <v>1030</v>
      </c>
      <c r="B117" s="275">
        <v>1082035318559</v>
      </c>
      <c r="C117" s="275">
        <v>7894073076293</v>
      </c>
      <c r="D117" s="275">
        <v>32315790864</v>
      </c>
      <c r="E117" s="275">
        <v>26779909263</v>
      </c>
      <c r="F117" s="275">
        <v>980422025</v>
      </c>
      <c r="G117" s="275">
        <v>9036184517004</v>
      </c>
    </row>
    <row r="118" spans="1:7" ht="12.75">
      <c r="A118" s="257" t="s">
        <v>1031</v>
      </c>
      <c r="B118" s="275">
        <v>0</v>
      </c>
      <c r="C118" s="275">
        <v>0</v>
      </c>
      <c r="D118" s="275">
        <v>0</v>
      </c>
      <c r="E118" s="275">
        <v>0</v>
      </c>
      <c r="F118" s="275">
        <v>0</v>
      </c>
      <c r="G118" s="275">
        <v>0</v>
      </c>
    </row>
    <row r="119" spans="1:7" ht="12.75">
      <c r="A119" s="257" t="s">
        <v>1032</v>
      </c>
      <c r="B119" s="275">
        <v>695326134469</v>
      </c>
      <c r="C119" s="275">
        <v>4389411403580</v>
      </c>
      <c r="D119" s="275">
        <v>19337250504</v>
      </c>
      <c r="E119" s="275">
        <v>9538046781</v>
      </c>
      <c r="F119" s="275">
        <v>769363403</v>
      </c>
      <c r="G119" s="275">
        <v>5114382198737</v>
      </c>
    </row>
    <row r="120" spans="1:7" ht="12.75">
      <c r="A120" s="257" t="s">
        <v>1033</v>
      </c>
      <c r="B120" s="275">
        <v>622754857907</v>
      </c>
      <c r="C120" s="275">
        <v>3578499615755</v>
      </c>
      <c r="D120" s="275">
        <v>18077159940</v>
      </c>
      <c r="E120" s="275">
        <v>9342470395</v>
      </c>
      <c r="F120" s="275">
        <v>1644832949</v>
      </c>
      <c r="G120" s="275">
        <v>4230318936946</v>
      </c>
    </row>
    <row r="121" ht="12.75" customHeight="1"/>
    <row r="122" spans="1:4" ht="12.75">
      <c r="A122" s="257" t="s">
        <v>1034</v>
      </c>
      <c r="B122" s="257" t="s">
        <v>1035</v>
      </c>
      <c r="C122" s="257" t="s">
        <v>1036</v>
      </c>
      <c r="D122" s="257" t="s">
        <v>1037</v>
      </c>
    </row>
    <row r="123" ht="12.75" customHeight="1"/>
    <row r="124" ht="12.75" customHeight="1"/>
    <row r="125" spans="1:8" ht="12.75">
      <c r="A125" s="257" t="s">
        <v>1038</v>
      </c>
      <c r="B125" s="257" t="s">
        <v>1039</v>
      </c>
      <c r="C125" s="257" t="s">
        <v>1009</v>
      </c>
      <c r="D125" s="257" t="s">
        <v>1010</v>
      </c>
      <c r="E125" s="257" t="s">
        <v>1011</v>
      </c>
      <c r="F125" s="257" t="s">
        <v>1012</v>
      </c>
      <c r="G125" s="257" t="s">
        <v>1013</v>
      </c>
      <c r="H125" s="257" t="s">
        <v>1014</v>
      </c>
    </row>
    <row r="126" spans="1:7" ht="12.75">
      <c r="A126" s="257" t="s">
        <v>1040</v>
      </c>
      <c r="B126" s="275">
        <v>0</v>
      </c>
      <c r="C126" s="275">
        <v>0</v>
      </c>
      <c r="D126" s="275">
        <v>0</v>
      </c>
      <c r="E126" s="275">
        <v>0</v>
      </c>
      <c r="F126" s="275">
        <v>0</v>
      </c>
      <c r="G126" s="275">
        <v>0</v>
      </c>
    </row>
    <row r="127" spans="1:7" ht="12.75">
      <c r="A127" s="257" t="s">
        <v>1041</v>
      </c>
      <c r="B127" s="275">
        <v>0</v>
      </c>
      <c r="C127" s="275">
        <v>0</v>
      </c>
      <c r="D127" s="275">
        <v>0</v>
      </c>
      <c r="E127" s="275">
        <v>0</v>
      </c>
      <c r="F127" s="275">
        <v>0</v>
      </c>
      <c r="G127" s="275">
        <v>0</v>
      </c>
    </row>
    <row r="128" spans="1:7" ht="12.75">
      <c r="A128" s="257" t="s">
        <v>1042</v>
      </c>
      <c r="B128" s="275">
        <v>0</v>
      </c>
      <c r="C128" s="275">
        <v>0</v>
      </c>
      <c r="D128" s="275">
        <v>0</v>
      </c>
      <c r="E128" s="275">
        <v>0</v>
      </c>
      <c r="F128" s="275">
        <v>0</v>
      </c>
      <c r="G128" s="275">
        <v>0</v>
      </c>
    </row>
    <row r="129" spans="1:7" ht="12.75">
      <c r="A129" s="257" t="s">
        <v>1043</v>
      </c>
      <c r="B129" s="275">
        <v>0</v>
      </c>
      <c r="C129" s="275">
        <v>0</v>
      </c>
      <c r="D129" s="275">
        <v>0</v>
      </c>
      <c r="E129" s="275">
        <v>0</v>
      </c>
      <c r="F129" s="275">
        <v>0</v>
      </c>
      <c r="G129" s="275">
        <v>0</v>
      </c>
    </row>
    <row r="130" spans="1:7" ht="12.75">
      <c r="A130" s="257" t="s">
        <v>1044</v>
      </c>
      <c r="B130" s="275">
        <v>0</v>
      </c>
      <c r="C130" s="275">
        <v>0</v>
      </c>
      <c r="D130" s="275">
        <v>0</v>
      </c>
      <c r="E130" s="275">
        <v>0</v>
      </c>
      <c r="F130" s="275">
        <v>0</v>
      </c>
      <c r="G130" s="275">
        <v>0</v>
      </c>
    </row>
    <row r="131" spans="1:7" ht="12.75">
      <c r="A131" s="257" t="s">
        <v>1045</v>
      </c>
      <c r="B131" s="275">
        <v>0</v>
      </c>
      <c r="C131" s="275">
        <v>0</v>
      </c>
      <c r="D131" s="275">
        <v>0</v>
      </c>
      <c r="E131" s="275">
        <v>0</v>
      </c>
      <c r="F131" s="275">
        <v>0</v>
      </c>
      <c r="G131" s="275">
        <v>0</v>
      </c>
    </row>
    <row r="132" spans="1:7" ht="12.75">
      <c r="A132" s="257" t="s">
        <v>1026</v>
      </c>
      <c r="B132" s="275">
        <v>0</v>
      </c>
      <c r="C132" s="275">
        <v>0</v>
      </c>
      <c r="D132" s="275">
        <v>0</v>
      </c>
      <c r="E132" s="275">
        <v>0</v>
      </c>
      <c r="F132" s="275">
        <v>0</v>
      </c>
      <c r="G132" s="275">
        <v>0</v>
      </c>
    </row>
    <row r="133" spans="1:7" ht="12.75">
      <c r="A133" s="257" t="s">
        <v>1041</v>
      </c>
      <c r="B133" s="275">
        <v>0</v>
      </c>
      <c r="C133" s="275">
        <v>0</v>
      </c>
      <c r="D133" s="275">
        <v>0</v>
      </c>
      <c r="E133" s="275">
        <v>0</v>
      </c>
      <c r="F133" s="275">
        <v>0</v>
      </c>
      <c r="G133" s="275">
        <v>0</v>
      </c>
    </row>
    <row r="134" spans="1:7" ht="12.75">
      <c r="A134" s="257" t="s">
        <v>1028</v>
      </c>
      <c r="B134" s="275">
        <v>0</v>
      </c>
      <c r="C134" s="275">
        <v>0</v>
      </c>
      <c r="D134" s="275">
        <v>0</v>
      </c>
      <c r="E134" s="275">
        <v>0</v>
      </c>
      <c r="F134" s="275">
        <v>0</v>
      </c>
      <c r="G134" s="275">
        <v>0</v>
      </c>
    </row>
    <row r="135" spans="1:7" ht="12.75">
      <c r="A135" s="257" t="s">
        <v>1043</v>
      </c>
      <c r="B135" s="275">
        <v>0</v>
      </c>
      <c r="C135" s="275">
        <v>0</v>
      </c>
      <c r="D135" s="275">
        <v>0</v>
      </c>
      <c r="E135" s="275">
        <v>0</v>
      </c>
      <c r="F135" s="275">
        <v>0</v>
      </c>
      <c r="G135" s="275">
        <v>0</v>
      </c>
    </row>
    <row r="136" spans="1:7" ht="12.75">
      <c r="A136" s="257" t="s">
        <v>1044</v>
      </c>
      <c r="B136" s="275">
        <v>0</v>
      </c>
      <c r="C136" s="275">
        <v>0</v>
      </c>
      <c r="D136" s="275">
        <v>0</v>
      </c>
      <c r="E136" s="275">
        <v>0</v>
      </c>
      <c r="F136" s="275">
        <v>0</v>
      </c>
      <c r="G136" s="275">
        <v>0</v>
      </c>
    </row>
    <row r="137" spans="1:7" ht="12.75">
      <c r="A137" s="257" t="s">
        <v>1045</v>
      </c>
      <c r="B137" s="275">
        <v>0</v>
      </c>
      <c r="C137" s="275">
        <v>0</v>
      </c>
      <c r="D137" s="275">
        <v>0</v>
      </c>
      <c r="E137" s="275">
        <v>0</v>
      </c>
      <c r="F137" s="275">
        <v>0</v>
      </c>
      <c r="G137" s="275">
        <v>0</v>
      </c>
    </row>
    <row r="138" spans="1:7" ht="12.75">
      <c r="A138" s="257" t="s">
        <v>1046</v>
      </c>
      <c r="B138" s="275">
        <v>0</v>
      </c>
      <c r="C138" s="275">
        <v>0</v>
      </c>
      <c r="D138" s="275">
        <v>0</v>
      </c>
      <c r="E138" s="275">
        <v>0</v>
      </c>
      <c r="F138" s="275">
        <v>0</v>
      </c>
      <c r="G138" s="275">
        <v>0</v>
      </c>
    </row>
    <row r="139" spans="1:7" ht="12.75">
      <c r="A139" s="257" t="s">
        <v>1032</v>
      </c>
      <c r="B139" s="275">
        <v>0</v>
      </c>
      <c r="C139" s="275">
        <v>0</v>
      </c>
      <c r="D139" s="275">
        <v>0</v>
      </c>
      <c r="E139" s="275">
        <v>0</v>
      </c>
      <c r="F139" s="275">
        <v>0</v>
      </c>
      <c r="G139" s="275">
        <v>0</v>
      </c>
    </row>
    <row r="140" spans="1:7" ht="12.75">
      <c r="A140" s="257" t="s">
        <v>1033</v>
      </c>
      <c r="B140" s="275">
        <v>0</v>
      </c>
      <c r="C140" s="275">
        <v>0</v>
      </c>
      <c r="D140" s="275">
        <v>0</v>
      </c>
      <c r="E140" s="275">
        <v>0</v>
      </c>
      <c r="F140" s="275">
        <v>0</v>
      </c>
      <c r="G140" s="275">
        <v>0</v>
      </c>
    </row>
    <row r="141" spans="1:3" ht="12.75">
      <c r="A141" s="257" t="s">
        <v>1047</v>
      </c>
      <c r="B141" s="257" t="s">
        <v>1048</v>
      </c>
      <c r="C141" s="257" t="s">
        <v>1049</v>
      </c>
    </row>
    <row r="142" ht="12.75" customHeight="1"/>
    <row r="143" ht="12.75" customHeight="1"/>
    <row r="144" spans="1:10" ht="12.75">
      <c r="A144" s="257" t="s">
        <v>1050</v>
      </c>
      <c r="B144" s="257" t="s">
        <v>1051</v>
      </c>
      <c r="C144" s="257" t="s">
        <v>1052</v>
      </c>
      <c r="D144" s="257" t="s">
        <v>1053</v>
      </c>
      <c r="E144" s="257" t="s">
        <v>1054</v>
      </c>
      <c r="F144" s="257" t="s">
        <v>1055</v>
      </c>
      <c r="G144" s="257" t="s">
        <v>1056</v>
      </c>
      <c r="H144" s="257" t="s">
        <v>1009</v>
      </c>
      <c r="I144" s="257" t="s">
        <v>1057</v>
      </c>
      <c r="J144" s="257" t="s">
        <v>1014</v>
      </c>
    </row>
    <row r="145" spans="1:9" ht="12.75">
      <c r="A145" s="257" t="s">
        <v>1058</v>
      </c>
      <c r="B145" s="275">
        <v>0</v>
      </c>
      <c r="C145" s="275">
        <v>0</v>
      </c>
      <c r="D145" s="275">
        <v>0</v>
      </c>
      <c r="E145" s="275">
        <v>0</v>
      </c>
      <c r="F145" s="275">
        <v>0</v>
      </c>
      <c r="G145" s="275">
        <v>0</v>
      </c>
      <c r="H145" s="275">
        <v>0</v>
      </c>
      <c r="I145" s="275">
        <v>0</v>
      </c>
    </row>
    <row r="146" spans="1:9" ht="12.75">
      <c r="A146" s="257" t="s">
        <v>1041</v>
      </c>
      <c r="B146" s="275">
        <v>57274433766</v>
      </c>
      <c r="C146" s="275">
        <v>0</v>
      </c>
      <c r="D146" s="275">
        <v>0</v>
      </c>
      <c r="E146" s="275">
        <v>0</v>
      </c>
      <c r="F146" s="275">
        <v>0</v>
      </c>
      <c r="G146" s="275">
        <v>0</v>
      </c>
      <c r="H146" s="275">
        <v>0</v>
      </c>
      <c r="I146" s="275">
        <v>57274433766</v>
      </c>
    </row>
    <row r="147" spans="1:9" ht="12.75">
      <c r="A147" s="257" t="s">
        <v>1018</v>
      </c>
      <c r="B147" s="275">
        <v>0</v>
      </c>
      <c r="C147" s="275">
        <v>0</v>
      </c>
      <c r="D147" s="275">
        <v>0</v>
      </c>
      <c r="E147" s="275">
        <v>0</v>
      </c>
      <c r="F147" s="275">
        <v>0</v>
      </c>
      <c r="G147" s="275">
        <v>0</v>
      </c>
      <c r="H147" s="275">
        <v>0</v>
      </c>
      <c r="I147" s="275">
        <v>0</v>
      </c>
    </row>
    <row r="148" spans="1:9" ht="12.75">
      <c r="A148" s="257" t="s">
        <v>1059</v>
      </c>
      <c r="B148" s="275">
        <v>0</v>
      </c>
      <c r="C148" s="275">
        <v>0</v>
      </c>
      <c r="D148" s="275">
        <v>0</v>
      </c>
      <c r="E148" s="275">
        <v>0</v>
      </c>
      <c r="F148" s="275">
        <v>0</v>
      </c>
      <c r="G148" s="275">
        <v>0</v>
      </c>
      <c r="H148" s="275">
        <v>0</v>
      </c>
      <c r="I148" s="275">
        <v>0</v>
      </c>
    </row>
    <row r="149" spans="1:9" ht="12.75">
      <c r="A149" s="257" t="s">
        <v>1060</v>
      </c>
      <c r="B149" s="275">
        <v>0</v>
      </c>
      <c r="C149" s="275">
        <v>0</v>
      </c>
      <c r="D149" s="275">
        <v>0</v>
      </c>
      <c r="E149" s="275">
        <v>0</v>
      </c>
      <c r="F149" s="275">
        <v>0</v>
      </c>
      <c r="G149" s="275">
        <v>0</v>
      </c>
      <c r="H149" s="275">
        <v>0</v>
      </c>
      <c r="I149" s="275">
        <v>0</v>
      </c>
    </row>
    <row r="150" spans="1:9" ht="12.75">
      <c r="A150" s="257" t="s">
        <v>1061</v>
      </c>
      <c r="B150" s="275">
        <v>0</v>
      </c>
      <c r="C150" s="275">
        <v>0</v>
      </c>
      <c r="D150" s="275">
        <v>0</v>
      </c>
      <c r="E150" s="275">
        <v>0</v>
      </c>
      <c r="F150" s="275">
        <v>0</v>
      </c>
      <c r="G150" s="275">
        <v>0</v>
      </c>
      <c r="H150" s="275">
        <v>0</v>
      </c>
      <c r="I150" s="275">
        <v>0</v>
      </c>
    </row>
    <row r="151" spans="1:9" ht="12.75">
      <c r="A151" s="257" t="s">
        <v>1023</v>
      </c>
      <c r="B151" s="275">
        <v>0</v>
      </c>
      <c r="C151" s="275">
        <v>0</v>
      </c>
      <c r="D151" s="275">
        <v>0</v>
      </c>
      <c r="E151" s="275">
        <v>0</v>
      </c>
      <c r="F151" s="275">
        <v>0</v>
      </c>
      <c r="G151" s="275">
        <v>0</v>
      </c>
      <c r="H151" s="275">
        <v>0</v>
      </c>
      <c r="I151" s="275">
        <v>0</v>
      </c>
    </row>
    <row r="152" spans="1:9" ht="12.75">
      <c r="A152" s="257" t="s">
        <v>1062</v>
      </c>
      <c r="B152" s="275">
        <v>0</v>
      </c>
      <c r="C152" s="275">
        <v>0</v>
      </c>
      <c r="D152" s="275">
        <v>0</v>
      </c>
      <c r="E152" s="275">
        <v>0</v>
      </c>
      <c r="F152" s="275">
        <v>0</v>
      </c>
      <c r="G152" s="275">
        <v>0</v>
      </c>
      <c r="H152" s="275">
        <v>0</v>
      </c>
      <c r="I152" s="275">
        <v>0</v>
      </c>
    </row>
    <row r="153" spans="1:9" ht="12.75">
      <c r="A153" s="257" t="s">
        <v>1045</v>
      </c>
      <c r="B153" s="275">
        <v>57274433766</v>
      </c>
      <c r="C153" s="275">
        <v>0</v>
      </c>
      <c r="D153" s="275">
        <v>0</v>
      </c>
      <c r="E153" s="275">
        <v>0</v>
      </c>
      <c r="F153" s="275">
        <v>0</v>
      </c>
      <c r="G153" s="275">
        <v>0</v>
      </c>
      <c r="H153" s="275">
        <v>0</v>
      </c>
      <c r="I153" s="275">
        <v>57274433766</v>
      </c>
    </row>
    <row r="154" spans="1:9" ht="12.75">
      <c r="A154" s="257" t="s">
        <v>1026</v>
      </c>
      <c r="B154" s="275">
        <v>0</v>
      </c>
      <c r="C154" s="275">
        <v>0</v>
      </c>
      <c r="D154" s="275">
        <v>0</v>
      </c>
      <c r="E154" s="275">
        <v>0</v>
      </c>
      <c r="F154" s="275">
        <v>0</v>
      </c>
      <c r="G154" s="275">
        <v>0</v>
      </c>
      <c r="H154" s="275">
        <v>0</v>
      </c>
      <c r="I154" s="275">
        <v>0</v>
      </c>
    </row>
    <row r="155" spans="1:9" ht="12.75">
      <c r="A155" s="257" t="s">
        <v>1041</v>
      </c>
      <c r="B155" s="275">
        <v>13227798370</v>
      </c>
      <c r="C155" s="275">
        <v>0</v>
      </c>
      <c r="D155" s="275">
        <v>0</v>
      </c>
      <c r="E155" s="275">
        <v>0</v>
      </c>
      <c r="F155" s="275">
        <v>0</v>
      </c>
      <c r="G155" s="275">
        <v>0</v>
      </c>
      <c r="H155" s="275">
        <v>0</v>
      </c>
      <c r="I155" s="275">
        <v>13227798370</v>
      </c>
    </row>
    <row r="156" spans="1:9" ht="12.75">
      <c r="A156" s="257" t="s">
        <v>1063</v>
      </c>
      <c r="B156" s="275">
        <v>5747228472</v>
      </c>
      <c r="C156" s="275">
        <v>0</v>
      </c>
      <c r="D156" s="275">
        <v>0</v>
      </c>
      <c r="E156" s="275">
        <v>0</v>
      </c>
      <c r="F156" s="275">
        <v>0</v>
      </c>
      <c r="G156" s="275">
        <v>0</v>
      </c>
      <c r="H156" s="275">
        <v>0</v>
      </c>
      <c r="I156" s="275">
        <v>5747228472</v>
      </c>
    </row>
    <row r="157" spans="1:9" ht="12.75">
      <c r="A157" s="257" t="s">
        <v>1023</v>
      </c>
      <c r="B157" s="275">
        <v>0</v>
      </c>
      <c r="C157" s="275">
        <v>0</v>
      </c>
      <c r="D157" s="275">
        <v>0</v>
      </c>
      <c r="E157" s="275">
        <v>0</v>
      </c>
      <c r="F157" s="275">
        <v>0</v>
      </c>
      <c r="G157" s="275">
        <v>0</v>
      </c>
      <c r="H157" s="275">
        <v>0</v>
      </c>
      <c r="I157" s="275">
        <v>0</v>
      </c>
    </row>
    <row r="158" spans="1:9" ht="12.75">
      <c r="A158" s="257" t="s">
        <v>1062</v>
      </c>
      <c r="B158" s="275">
        <v>0</v>
      </c>
      <c r="C158" s="275">
        <v>0</v>
      </c>
      <c r="D158" s="275">
        <v>0</v>
      </c>
      <c r="E158" s="275">
        <v>0</v>
      </c>
      <c r="F158" s="275">
        <v>0</v>
      </c>
      <c r="G158" s="275">
        <v>0</v>
      </c>
      <c r="H158" s="275">
        <v>0</v>
      </c>
      <c r="I158" s="275">
        <v>0</v>
      </c>
    </row>
    <row r="159" spans="1:9" ht="12.75">
      <c r="A159" s="257" t="s">
        <v>1045</v>
      </c>
      <c r="B159" s="275">
        <v>18975026842</v>
      </c>
      <c r="C159" s="275">
        <v>0</v>
      </c>
      <c r="D159" s="275">
        <v>0</v>
      </c>
      <c r="E159" s="275">
        <v>0</v>
      </c>
      <c r="F159" s="275">
        <v>0</v>
      </c>
      <c r="G159" s="275">
        <v>0</v>
      </c>
      <c r="H159" s="275">
        <v>0</v>
      </c>
      <c r="I159" s="275">
        <v>18975026842</v>
      </c>
    </row>
    <row r="160" spans="1:9" ht="12.75">
      <c r="A160" s="257" t="s">
        <v>1064</v>
      </c>
      <c r="B160" s="275">
        <v>0</v>
      </c>
      <c r="C160" s="275">
        <v>0</v>
      </c>
      <c r="D160" s="275">
        <v>0</v>
      </c>
      <c r="E160" s="275">
        <v>0</v>
      </c>
      <c r="F160" s="275">
        <v>0</v>
      </c>
      <c r="G160" s="275">
        <v>0</v>
      </c>
      <c r="H160" s="275">
        <v>0</v>
      </c>
      <c r="I160" s="275">
        <v>0</v>
      </c>
    </row>
    <row r="161" spans="1:9" ht="12.75">
      <c r="A161" s="257" t="s">
        <v>1032</v>
      </c>
      <c r="B161" s="275">
        <v>44046635396</v>
      </c>
      <c r="C161" s="275">
        <v>0</v>
      </c>
      <c r="D161" s="275">
        <v>0</v>
      </c>
      <c r="E161" s="275">
        <v>0</v>
      </c>
      <c r="F161" s="275">
        <v>0</v>
      </c>
      <c r="G161" s="275">
        <v>0</v>
      </c>
      <c r="H161" s="275">
        <v>0</v>
      </c>
      <c r="I161" s="275">
        <v>44046635396</v>
      </c>
    </row>
    <row r="162" spans="1:9" ht="12.75">
      <c r="A162" s="257" t="s">
        <v>1065</v>
      </c>
      <c r="B162" s="275">
        <v>38299406924</v>
      </c>
      <c r="C162" s="275">
        <v>0</v>
      </c>
      <c r="D162" s="275">
        <v>0</v>
      </c>
      <c r="E162" s="275">
        <v>0</v>
      </c>
      <c r="F162" s="275">
        <v>0</v>
      </c>
      <c r="G162" s="275">
        <v>0</v>
      </c>
      <c r="H162" s="275">
        <v>0</v>
      </c>
      <c r="I162" s="275">
        <v>38299406924</v>
      </c>
    </row>
    <row r="163" ht="12.75">
      <c r="A163" s="257" t="s">
        <v>1066</v>
      </c>
    </row>
    <row r="164" ht="12.75" customHeight="1"/>
    <row r="165" spans="1:4" ht="12.75">
      <c r="A165" s="257" t="s">
        <v>1067</v>
      </c>
      <c r="B165" s="257" t="s">
        <v>860</v>
      </c>
      <c r="C165" s="257" t="s">
        <v>965</v>
      </c>
      <c r="D165" s="257" t="s">
        <v>966</v>
      </c>
    </row>
    <row r="166" spans="1:3" ht="12.75">
      <c r="A166" s="257" t="s">
        <v>1068</v>
      </c>
      <c r="B166" s="275">
        <v>0</v>
      </c>
      <c r="C166" s="275">
        <v>0</v>
      </c>
    </row>
    <row r="167" spans="1:3" ht="12.75">
      <c r="A167" s="257" t="s">
        <v>1069</v>
      </c>
      <c r="B167" s="275">
        <v>183702911212</v>
      </c>
      <c r="C167" s="275">
        <v>343606871167</v>
      </c>
    </row>
    <row r="168" spans="1:3" ht="12.75">
      <c r="A168" s="257" t="s">
        <v>1070</v>
      </c>
      <c r="B168" s="275">
        <v>0</v>
      </c>
      <c r="C168" s="275">
        <v>0</v>
      </c>
    </row>
    <row r="169" ht="12.75" customHeight="1"/>
    <row r="170" spans="1:6" ht="12.75">
      <c r="A170" s="257" t="s">
        <v>1071</v>
      </c>
      <c r="B170" s="257" t="s">
        <v>1009</v>
      </c>
      <c r="C170" s="257" t="s">
        <v>1072</v>
      </c>
      <c r="D170" s="257" t="s">
        <v>1073</v>
      </c>
      <c r="E170" s="257" t="s">
        <v>1074</v>
      </c>
      <c r="F170" s="257" t="s">
        <v>1075</v>
      </c>
    </row>
    <row r="171" spans="1:5" ht="12.75">
      <c r="A171" s="257" t="s">
        <v>1076</v>
      </c>
      <c r="B171" s="275">
        <v>0</v>
      </c>
      <c r="C171" s="275">
        <v>0</v>
      </c>
      <c r="D171" s="275">
        <v>0</v>
      </c>
      <c r="E171" s="275">
        <v>0</v>
      </c>
    </row>
    <row r="172" spans="1:5" ht="12.75">
      <c r="A172" s="257" t="s">
        <v>1077</v>
      </c>
      <c r="B172" s="275">
        <v>0</v>
      </c>
      <c r="C172" s="275">
        <v>0</v>
      </c>
      <c r="D172" s="275">
        <v>0</v>
      </c>
      <c r="E172" s="275">
        <v>0</v>
      </c>
    </row>
    <row r="173" spans="1:5" ht="12.75">
      <c r="A173" s="257" t="s">
        <v>1078</v>
      </c>
      <c r="B173" s="275">
        <v>0</v>
      </c>
      <c r="C173" s="275">
        <v>0</v>
      </c>
      <c r="D173" s="275">
        <v>0</v>
      </c>
      <c r="E173" s="275">
        <v>0</v>
      </c>
    </row>
    <row r="174" spans="1:5" ht="12.75">
      <c r="A174" s="257" t="s">
        <v>1079</v>
      </c>
      <c r="B174" s="275">
        <v>0</v>
      </c>
      <c r="C174" s="275">
        <v>0</v>
      </c>
      <c r="D174" s="275">
        <v>0</v>
      </c>
      <c r="E174" s="275">
        <v>0</v>
      </c>
    </row>
    <row r="175" spans="1:5" ht="12.75">
      <c r="A175" s="257" t="s">
        <v>1080</v>
      </c>
      <c r="B175" s="275">
        <v>0</v>
      </c>
      <c r="C175" s="275">
        <v>0</v>
      </c>
      <c r="D175" s="275">
        <v>0</v>
      </c>
      <c r="E175" s="275">
        <v>0</v>
      </c>
    </row>
    <row r="176" spans="1:5" ht="12.75">
      <c r="A176" s="257" t="s">
        <v>1077</v>
      </c>
      <c r="B176" s="275">
        <v>0</v>
      </c>
      <c r="C176" s="275">
        <v>0</v>
      </c>
      <c r="D176" s="275">
        <v>0</v>
      </c>
      <c r="E176" s="275">
        <v>0</v>
      </c>
    </row>
    <row r="177" spans="1:5" ht="12.75">
      <c r="A177" s="257" t="s">
        <v>1078</v>
      </c>
      <c r="B177" s="275">
        <v>0</v>
      </c>
      <c r="C177" s="275">
        <v>0</v>
      </c>
      <c r="D177" s="275">
        <v>0</v>
      </c>
      <c r="E177" s="275">
        <v>0</v>
      </c>
    </row>
    <row r="178" spans="1:5" ht="12.75">
      <c r="A178" s="257" t="s">
        <v>1079</v>
      </c>
      <c r="B178" s="275">
        <v>0</v>
      </c>
      <c r="C178" s="275">
        <v>0</v>
      </c>
      <c r="D178" s="275">
        <v>0</v>
      </c>
      <c r="E178" s="275">
        <v>0</v>
      </c>
    </row>
    <row r="179" spans="1:5" ht="12.75">
      <c r="A179" s="257" t="s">
        <v>1081</v>
      </c>
      <c r="B179" s="275">
        <v>0</v>
      </c>
      <c r="C179" s="275">
        <v>0</v>
      </c>
      <c r="D179" s="275">
        <v>0</v>
      </c>
      <c r="E179" s="275">
        <v>0</v>
      </c>
    </row>
    <row r="180" spans="1:5" ht="12.75">
      <c r="A180" s="257" t="s">
        <v>1077</v>
      </c>
      <c r="B180" s="275">
        <v>0</v>
      </c>
      <c r="C180" s="275">
        <v>0</v>
      </c>
      <c r="D180" s="275">
        <v>0</v>
      </c>
      <c r="E180" s="275">
        <v>0</v>
      </c>
    </row>
    <row r="181" spans="1:5" ht="12.75">
      <c r="A181" s="257" t="s">
        <v>1078</v>
      </c>
      <c r="B181" s="275">
        <v>0</v>
      </c>
      <c r="C181" s="275">
        <v>0</v>
      </c>
      <c r="D181" s="275">
        <v>0</v>
      </c>
      <c r="E181" s="275">
        <v>0</v>
      </c>
    </row>
    <row r="182" spans="1:5" ht="12.75">
      <c r="A182" s="257" t="s">
        <v>1079</v>
      </c>
      <c r="B182" s="275">
        <v>0</v>
      </c>
      <c r="C182" s="275">
        <v>0</v>
      </c>
      <c r="D182" s="275">
        <v>0</v>
      </c>
      <c r="E182" s="275">
        <v>0</v>
      </c>
    </row>
    <row r="183" ht="12.75" customHeight="1"/>
    <row r="184" ht="12.75">
      <c r="A184" s="257" t="s">
        <v>1082</v>
      </c>
    </row>
    <row r="185" spans="1:3" ht="12.75">
      <c r="A185" s="257" t="s">
        <v>860</v>
      </c>
      <c r="B185" s="257" t="s">
        <v>965</v>
      </c>
      <c r="C185" s="257" t="s">
        <v>966</v>
      </c>
    </row>
    <row r="186" spans="1:3" ht="12.75">
      <c r="A186" s="257" t="s">
        <v>1083</v>
      </c>
      <c r="B186" s="275">
        <v>0</v>
      </c>
      <c r="C186" s="275">
        <v>0</v>
      </c>
    </row>
    <row r="187" spans="1:3" ht="12.75">
      <c r="A187" s="257" t="s">
        <v>1084</v>
      </c>
      <c r="B187" s="275">
        <v>0</v>
      </c>
      <c r="C187" s="275">
        <v>0</v>
      </c>
    </row>
    <row r="188" spans="1:3" ht="12.75">
      <c r="A188" s="257" t="s">
        <v>1085</v>
      </c>
      <c r="B188" s="275">
        <v>218151962500</v>
      </c>
      <c r="C188" s="275">
        <v>0</v>
      </c>
    </row>
    <row r="189" spans="1:3" ht="12.75">
      <c r="A189" s="257" t="s">
        <v>1086</v>
      </c>
      <c r="B189" s="275">
        <v>0</v>
      </c>
      <c r="C189" s="275">
        <v>0</v>
      </c>
    </row>
    <row r="190" spans="1:3" ht="12.75">
      <c r="A190" s="257" t="s">
        <v>1087</v>
      </c>
      <c r="B190" s="275">
        <v>0</v>
      </c>
      <c r="C190" s="275">
        <v>0</v>
      </c>
    </row>
    <row r="191" spans="1:3" ht="12.75">
      <c r="A191" s="257" t="s">
        <v>1088</v>
      </c>
      <c r="B191" s="275">
        <v>1689555500000</v>
      </c>
      <c r="C191" s="275">
        <v>278998000000</v>
      </c>
    </row>
    <row r="192" ht="12.75" customHeight="1"/>
    <row r="193" ht="12.75">
      <c r="A193" s="257" t="s">
        <v>1246</v>
      </c>
    </row>
    <row r="194" spans="1:3" ht="12.75">
      <c r="A194" s="257" t="s">
        <v>860</v>
      </c>
      <c r="B194" s="257" t="s">
        <v>965</v>
      </c>
      <c r="C194" s="257" t="s">
        <v>966</v>
      </c>
    </row>
    <row r="195" spans="1:3" ht="12.75">
      <c r="A195" s="257" t="s">
        <v>1089</v>
      </c>
      <c r="B195" s="275">
        <v>1130931336</v>
      </c>
      <c r="C195" s="275">
        <v>1701168144</v>
      </c>
    </row>
    <row r="196" spans="1:3" ht="12.75">
      <c r="A196" s="257" t="s">
        <v>1090</v>
      </c>
      <c r="B196" s="275">
        <v>0</v>
      </c>
      <c r="C196" s="275">
        <v>0</v>
      </c>
    </row>
    <row r="197" spans="1:3" ht="12.75">
      <c r="A197" s="257" t="s">
        <v>1091</v>
      </c>
      <c r="B197" s="275">
        <v>0</v>
      </c>
      <c r="C197" s="275">
        <v>0</v>
      </c>
    </row>
    <row r="198" spans="1:3" ht="12.75">
      <c r="A198" s="257" t="s">
        <v>1092</v>
      </c>
      <c r="B198" s="275">
        <v>0</v>
      </c>
      <c r="C198" s="275">
        <v>0</v>
      </c>
    </row>
    <row r="199" spans="1:3" ht="12.75">
      <c r="A199" s="257" t="s">
        <v>1093</v>
      </c>
      <c r="B199" s="275">
        <v>0</v>
      </c>
      <c r="C199" s="275">
        <v>0</v>
      </c>
    </row>
    <row r="200" spans="1:3" ht="12.75">
      <c r="A200" s="257" t="s">
        <v>1094</v>
      </c>
      <c r="B200" s="275">
        <v>0</v>
      </c>
      <c r="C200" s="275">
        <v>0</v>
      </c>
    </row>
    <row r="201" spans="1:3" ht="12.75">
      <c r="A201" s="257" t="s">
        <v>1095</v>
      </c>
      <c r="B201" s="275">
        <v>0</v>
      </c>
      <c r="C201" s="275">
        <v>0</v>
      </c>
    </row>
    <row r="202" ht="12.75" customHeight="1"/>
    <row r="203" spans="1:3" ht="12.75">
      <c r="A203" s="257" t="s">
        <v>1096</v>
      </c>
      <c r="B203" s="275">
        <v>0</v>
      </c>
      <c r="C203" s="275">
        <v>0</v>
      </c>
    </row>
    <row r="204" spans="1:3" ht="12.75">
      <c r="A204" s="257" t="s">
        <v>1097</v>
      </c>
      <c r="B204" s="275">
        <v>0</v>
      </c>
      <c r="C204" s="275">
        <v>0</v>
      </c>
    </row>
    <row r="205" spans="1:3" ht="12.75">
      <c r="A205" s="257" t="s">
        <v>1098</v>
      </c>
      <c r="B205" s="275">
        <v>372648174393</v>
      </c>
      <c r="C205" s="275">
        <v>343423050999</v>
      </c>
    </row>
    <row r="206" spans="1:3" ht="12.75">
      <c r="A206" s="257" t="s">
        <v>972</v>
      </c>
      <c r="B206" s="275">
        <v>372648174393</v>
      </c>
      <c r="C206" s="275">
        <v>343423050999</v>
      </c>
    </row>
    <row r="207" ht="12.75" customHeight="1"/>
    <row r="208" spans="1:3" ht="12.75">
      <c r="A208" s="257" t="s">
        <v>1099</v>
      </c>
      <c r="B208" s="275">
        <v>0</v>
      </c>
      <c r="C208" s="275">
        <v>0</v>
      </c>
    </row>
    <row r="209" spans="1:3" ht="12.75">
      <c r="A209" s="257" t="s">
        <v>1100</v>
      </c>
      <c r="B209" s="275">
        <v>17322851299</v>
      </c>
      <c r="C209" s="275">
        <v>22830048433</v>
      </c>
    </row>
    <row r="210" spans="1:3" ht="12.75">
      <c r="A210" s="257" t="s">
        <v>1101</v>
      </c>
      <c r="B210" s="275">
        <v>0</v>
      </c>
      <c r="C210" s="275">
        <v>0</v>
      </c>
    </row>
    <row r="211" spans="1:3" ht="12.75">
      <c r="A211" s="257" t="s">
        <v>1102</v>
      </c>
      <c r="B211" s="275">
        <v>0</v>
      </c>
      <c r="C211" s="275">
        <v>0</v>
      </c>
    </row>
    <row r="212" spans="1:3" ht="12.75">
      <c r="A212" s="257" t="s">
        <v>1103</v>
      </c>
      <c r="B212" s="275">
        <v>0</v>
      </c>
      <c r="C212" s="275">
        <v>0</v>
      </c>
    </row>
    <row r="213" spans="1:3" ht="12.75">
      <c r="A213" s="257" t="s">
        <v>1104</v>
      </c>
      <c r="B213" s="275">
        <v>499600800</v>
      </c>
      <c r="C213" s="275">
        <v>379440000</v>
      </c>
    </row>
    <row r="214" spans="1:3" ht="12.75">
      <c r="A214" s="257" t="s">
        <v>1105</v>
      </c>
      <c r="B214" s="275">
        <v>0</v>
      </c>
      <c r="C214" s="275">
        <v>0</v>
      </c>
    </row>
    <row r="215" spans="1:3" ht="12.75">
      <c r="A215" s="257" t="s">
        <v>1106</v>
      </c>
      <c r="B215" s="275">
        <v>0</v>
      </c>
      <c r="C215" s="275">
        <v>0</v>
      </c>
    </row>
    <row r="216" spans="1:3" ht="12.75">
      <c r="A216" s="257" t="s">
        <v>1107</v>
      </c>
      <c r="B216" s="275">
        <v>36223400</v>
      </c>
      <c r="C216" s="275">
        <v>795548066</v>
      </c>
    </row>
    <row r="217" spans="1:3" ht="12.75">
      <c r="A217" s="257" t="s">
        <v>0</v>
      </c>
      <c r="B217" s="275">
        <v>0</v>
      </c>
      <c r="C217" s="275">
        <v>0</v>
      </c>
    </row>
    <row r="218" spans="1:3" ht="12.75">
      <c r="A218" s="257" t="s">
        <v>972</v>
      </c>
      <c r="B218" s="275">
        <v>17858675499</v>
      </c>
      <c r="C218" s="275">
        <v>24005036499</v>
      </c>
    </row>
    <row r="219" ht="12.75" customHeight="1"/>
    <row r="220" spans="1:3" ht="12.75">
      <c r="A220" s="257" t="s">
        <v>1</v>
      </c>
      <c r="B220" s="275">
        <v>0</v>
      </c>
      <c r="C220" s="275">
        <v>0</v>
      </c>
    </row>
    <row r="221" spans="1:3" ht="12.75">
      <c r="A221" s="257" t="s">
        <v>2</v>
      </c>
      <c r="B221" s="275">
        <v>168507948054</v>
      </c>
      <c r="C221" s="275">
        <v>338569099945</v>
      </c>
    </row>
    <row r="222" spans="1:3" ht="12.75">
      <c r="A222" s="257" t="s">
        <v>3</v>
      </c>
      <c r="B222" s="275">
        <v>52740000000</v>
      </c>
      <c r="C222" s="275">
        <v>51230133634</v>
      </c>
    </row>
    <row r="223" spans="1:3" ht="12.75">
      <c r="A223" s="257" t="s">
        <v>4</v>
      </c>
      <c r="B223" s="275">
        <v>2275141777</v>
      </c>
      <c r="C223" s="275">
        <v>514543818</v>
      </c>
    </row>
    <row r="224" spans="1:3" ht="12.75">
      <c r="A224" s="257" t="s">
        <v>972</v>
      </c>
      <c r="B224" s="275">
        <v>223523089831</v>
      </c>
      <c r="C224" s="275">
        <v>390313777397</v>
      </c>
    </row>
    <row r="225" ht="12.75" customHeight="1"/>
    <row r="226" spans="1:3" ht="12.75">
      <c r="A226" s="257" t="s">
        <v>5</v>
      </c>
      <c r="B226" s="275">
        <v>0</v>
      </c>
      <c r="C226" s="275">
        <v>0</v>
      </c>
    </row>
    <row r="227" spans="1:3" ht="12.75">
      <c r="A227" s="257" t="s">
        <v>6</v>
      </c>
      <c r="B227" s="275">
        <v>0</v>
      </c>
      <c r="C227" s="275">
        <v>0</v>
      </c>
    </row>
    <row r="228" spans="1:3" ht="12.75">
      <c r="A228" s="257" t="s">
        <v>7</v>
      </c>
      <c r="B228" s="275">
        <v>0</v>
      </c>
      <c r="C228" s="275">
        <v>0</v>
      </c>
    </row>
    <row r="229" spans="1:3" ht="12.75">
      <c r="A229" s="257" t="s">
        <v>8</v>
      </c>
      <c r="B229" s="275">
        <v>15002154</v>
      </c>
      <c r="C229" s="275">
        <v>13418710</v>
      </c>
    </row>
    <row r="230" spans="1:3" ht="12.75">
      <c r="A230" s="257" t="s">
        <v>9</v>
      </c>
      <c r="B230" s="275">
        <v>2772136284</v>
      </c>
      <c r="C230" s="275">
        <v>2085218821</v>
      </c>
    </row>
    <row r="231" spans="1:3" ht="12.75">
      <c r="A231" s="257" t="s">
        <v>10</v>
      </c>
      <c r="B231" s="275">
        <v>0</v>
      </c>
      <c r="C231" s="275">
        <v>50000000</v>
      </c>
    </row>
    <row r="232" spans="1:3" ht="12.75">
      <c r="A232" s="257" t="s">
        <v>11</v>
      </c>
      <c r="B232" s="275">
        <v>1252064309</v>
      </c>
      <c r="C232" s="275">
        <v>2058174344</v>
      </c>
    </row>
    <row r="233" spans="1:3" ht="12.75">
      <c r="A233" s="257" t="s">
        <v>12</v>
      </c>
      <c r="B233" s="275">
        <v>0</v>
      </c>
      <c r="C233" s="275">
        <v>0</v>
      </c>
    </row>
    <row r="234" spans="1:3" ht="12.75">
      <c r="A234" s="257" t="s">
        <v>13</v>
      </c>
      <c r="B234" s="275">
        <v>90570133899</v>
      </c>
      <c r="C234" s="275">
        <v>96036853413</v>
      </c>
    </row>
    <row r="235" spans="1:3" ht="12.75">
      <c r="A235" s="257" t="s">
        <v>972</v>
      </c>
      <c r="B235" s="275">
        <v>94609336646</v>
      </c>
      <c r="C235" s="275">
        <v>100243665288</v>
      </c>
    </row>
    <row r="236" ht="12.75" customHeight="1"/>
    <row r="237" spans="1:3" ht="12.75">
      <c r="A237" s="257" t="s">
        <v>14</v>
      </c>
      <c r="B237" s="275">
        <v>0</v>
      </c>
      <c r="C237" s="275">
        <v>0</v>
      </c>
    </row>
    <row r="238" spans="1:3" ht="12.75">
      <c r="A238" s="257" t="s">
        <v>15</v>
      </c>
      <c r="B238" s="275">
        <v>0</v>
      </c>
      <c r="C238" s="275">
        <v>0</v>
      </c>
    </row>
    <row r="239" spans="1:3" ht="12.75">
      <c r="A239" s="257" t="s">
        <v>16</v>
      </c>
      <c r="B239" s="275">
        <v>0</v>
      </c>
      <c r="C239" s="275">
        <v>0</v>
      </c>
    </row>
    <row r="240" spans="1:3" ht="12.75">
      <c r="A240" s="257" t="s">
        <v>972</v>
      </c>
      <c r="B240" s="275">
        <v>0</v>
      </c>
      <c r="C240" s="275">
        <v>0</v>
      </c>
    </row>
    <row r="241" ht="12.75" customHeight="1"/>
    <row r="242" spans="1:3" ht="12.75">
      <c r="A242" s="257" t="s">
        <v>17</v>
      </c>
      <c r="B242" s="275">
        <v>0</v>
      </c>
      <c r="C242" s="275">
        <v>0</v>
      </c>
    </row>
    <row r="243" spans="1:3" ht="12.75">
      <c r="A243" s="257" t="s">
        <v>18</v>
      </c>
      <c r="B243" s="275">
        <v>6521343052054</v>
      </c>
      <c r="C243" s="275">
        <v>6353326443666</v>
      </c>
    </row>
    <row r="244" spans="1:3" ht="12.75">
      <c r="A244" s="257" t="s">
        <v>19</v>
      </c>
      <c r="B244" s="275">
        <v>0</v>
      </c>
      <c r="C244" s="275">
        <v>0</v>
      </c>
    </row>
    <row r="245" spans="1:3" ht="12.75">
      <c r="A245" s="257" t="s">
        <v>20</v>
      </c>
      <c r="B245" s="275">
        <v>6521343052054</v>
      </c>
      <c r="C245" s="275">
        <v>6353326443666</v>
      </c>
    </row>
    <row r="246" spans="1:3" ht="12.75">
      <c r="A246" s="257" t="s">
        <v>21</v>
      </c>
      <c r="B246" s="275">
        <v>0</v>
      </c>
      <c r="C246" s="275">
        <v>0</v>
      </c>
    </row>
    <row r="247" spans="1:3" ht="12.75">
      <c r="A247" s="257" t="s">
        <v>22</v>
      </c>
      <c r="B247" s="275">
        <v>0</v>
      </c>
      <c r="C247" s="275">
        <v>0</v>
      </c>
    </row>
    <row r="248" spans="1:3" ht="12.75">
      <c r="A248" s="257" t="s">
        <v>23</v>
      </c>
      <c r="B248" s="275">
        <v>0</v>
      </c>
      <c r="C248" s="275">
        <v>0</v>
      </c>
    </row>
    <row r="249" spans="1:3" ht="12.75">
      <c r="A249" s="257" t="s">
        <v>972</v>
      </c>
      <c r="B249" s="275">
        <v>6521343052054</v>
      </c>
      <c r="C249" s="275">
        <v>6353326443666</v>
      </c>
    </row>
    <row r="250" ht="12.75" customHeight="1"/>
    <row r="251" ht="12.75">
      <c r="A251" s="257" t="s">
        <v>24</v>
      </c>
    </row>
    <row r="252" ht="12.75">
      <c r="A252" s="257" t="s">
        <v>25</v>
      </c>
    </row>
    <row r="253" spans="1:10" ht="12.75">
      <c r="A253" s="257" t="s">
        <v>26</v>
      </c>
      <c r="B253" s="257" t="s">
        <v>27</v>
      </c>
      <c r="C253" s="257" t="s">
        <v>28</v>
      </c>
      <c r="D253" s="257" t="s">
        <v>860</v>
      </c>
      <c r="E253" s="257" t="s">
        <v>29</v>
      </c>
      <c r="F253" s="257" t="s">
        <v>29</v>
      </c>
      <c r="G253" s="257" t="s">
        <v>30</v>
      </c>
      <c r="H253" s="257" t="s">
        <v>31</v>
      </c>
      <c r="I253" s="257" t="s">
        <v>30</v>
      </c>
      <c r="J253" s="257" t="s">
        <v>31</v>
      </c>
    </row>
    <row r="254" spans="1:7" ht="12.75">
      <c r="A254" s="257" t="s">
        <v>32</v>
      </c>
      <c r="B254" s="275">
        <v>0</v>
      </c>
      <c r="C254" s="275">
        <v>0</v>
      </c>
      <c r="D254" s="275">
        <v>0</v>
      </c>
      <c r="E254" s="275">
        <v>0</v>
      </c>
      <c r="F254" s="275">
        <v>0</v>
      </c>
      <c r="G254" s="275">
        <v>0</v>
      </c>
    </row>
    <row r="255" spans="1:7" ht="12.75">
      <c r="A255" s="257" t="s">
        <v>33</v>
      </c>
      <c r="B255" s="275">
        <v>0</v>
      </c>
      <c r="C255" s="275">
        <v>0</v>
      </c>
      <c r="D255" s="275">
        <v>0</v>
      </c>
      <c r="E255" s="275">
        <v>0</v>
      </c>
      <c r="F255" s="275">
        <v>0</v>
      </c>
      <c r="G255" s="275">
        <v>0</v>
      </c>
    </row>
    <row r="256" spans="1:7" ht="12.75">
      <c r="A256" s="257" t="s">
        <v>34</v>
      </c>
      <c r="B256" s="275">
        <v>0</v>
      </c>
      <c r="C256" s="275">
        <v>0</v>
      </c>
      <c r="D256" s="275">
        <v>0</v>
      </c>
      <c r="E256" s="275">
        <v>0</v>
      </c>
      <c r="F256" s="275">
        <v>0</v>
      </c>
      <c r="G256" s="275">
        <v>0</v>
      </c>
    </row>
    <row r="257" ht="12.75" customHeight="1"/>
    <row r="258" ht="12.75" customHeight="1"/>
    <row r="259" spans="1:4" ht="12.75">
      <c r="A259" s="257" t="s">
        <v>35</v>
      </c>
      <c r="B259" s="257" t="s">
        <v>860</v>
      </c>
      <c r="C259" s="257" t="s">
        <v>965</v>
      </c>
      <c r="D259" s="257" t="s">
        <v>966</v>
      </c>
    </row>
    <row r="260" spans="1:3" ht="12.75">
      <c r="A260" s="257" t="s">
        <v>36</v>
      </c>
      <c r="B260" s="275">
        <v>321153055117</v>
      </c>
      <c r="C260" s="275">
        <v>315709044764</v>
      </c>
    </row>
    <row r="261" spans="1:3" ht="12.75">
      <c r="A261" s="257" t="s">
        <v>1090</v>
      </c>
      <c r="B261" s="275">
        <v>0</v>
      </c>
      <c r="C261" s="275">
        <v>0</v>
      </c>
    </row>
    <row r="262" spans="1:3" ht="12.75">
      <c r="A262" s="257" t="s">
        <v>37</v>
      </c>
      <c r="B262" s="275">
        <v>0</v>
      </c>
      <c r="C262" s="275">
        <v>0</v>
      </c>
    </row>
    <row r="263" spans="1:3" ht="12.75">
      <c r="A263" s="257" t="s">
        <v>38</v>
      </c>
      <c r="B263" s="275">
        <v>0</v>
      </c>
      <c r="C263" s="275">
        <v>0</v>
      </c>
    </row>
    <row r="264" spans="1:3" ht="12.75">
      <c r="A264" s="257" t="s">
        <v>39</v>
      </c>
      <c r="B264" s="275">
        <v>0</v>
      </c>
      <c r="C264" s="275">
        <v>0</v>
      </c>
    </row>
    <row r="265" spans="1:3" ht="12.75">
      <c r="A265" s="257" t="s">
        <v>40</v>
      </c>
      <c r="B265" s="275">
        <v>0</v>
      </c>
      <c r="C265" s="275">
        <v>0</v>
      </c>
    </row>
    <row r="266" ht="12.75" customHeight="1"/>
    <row r="267" spans="1:3" ht="12.75">
      <c r="A267" s="257" t="s">
        <v>41</v>
      </c>
      <c r="B267" s="275">
        <v>0</v>
      </c>
      <c r="C267" s="275">
        <v>0</v>
      </c>
    </row>
    <row r="268" spans="1:3" ht="12.75">
      <c r="A268" s="257" t="s">
        <v>1090</v>
      </c>
      <c r="B268" s="275">
        <v>0</v>
      </c>
      <c r="C268" s="275">
        <v>0</v>
      </c>
    </row>
    <row r="269" spans="1:3" ht="12.75">
      <c r="A269" s="257" t="s">
        <v>42</v>
      </c>
      <c r="B269" s="275">
        <v>0</v>
      </c>
      <c r="C269" s="275">
        <v>0</v>
      </c>
    </row>
    <row r="270" spans="1:3" ht="12.75">
      <c r="A270" s="257" t="s">
        <v>43</v>
      </c>
      <c r="B270" s="275">
        <v>0</v>
      </c>
      <c r="C270" s="275">
        <v>0</v>
      </c>
    </row>
    <row r="271" spans="1:3" ht="12.75">
      <c r="A271" s="257" t="s">
        <v>44</v>
      </c>
      <c r="B271" s="275">
        <v>0</v>
      </c>
      <c r="C271" s="275">
        <v>0</v>
      </c>
    </row>
    <row r="272" ht="12.75" customHeight="1"/>
    <row r="273" ht="12.75" customHeight="1"/>
    <row r="274" spans="1:16" ht="12.75">
      <c r="A274" s="257" t="s">
        <v>45</v>
      </c>
      <c r="B274" s="257" t="s">
        <v>46</v>
      </c>
      <c r="C274" s="257" t="s">
        <v>47</v>
      </c>
      <c r="D274" s="257" t="s">
        <v>48</v>
      </c>
      <c r="E274" s="257" t="s">
        <v>49</v>
      </c>
      <c r="F274" s="257" t="s">
        <v>50</v>
      </c>
      <c r="G274" s="257" t="s">
        <v>51</v>
      </c>
      <c r="H274" s="257" t="s">
        <v>860</v>
      </c>
      <c r="I274" s="257" t="s">
        <v>52</v>
      </c>
      <c r="J274" s="257" t="s">
        <v>813</v>
      </c>
      <c r="K274" s="257" t="s">
        <v>855</v>
      </c>
      <c r="L274" s="257" t="s">
        <v>856</v>
      </c>
      <c r="M274" s="257" t="s">
        <v>857</v>
      </c>
      <c r="N274" s="257" t="s">
        <v>858</v>
      </c>
      <c r="O274" s="257" t="s">
        <v>859</v>
      </c>
      <c r="P274" s="257" t="s">
        <v>53</v>
      </c>
    </row>
    <row r="275" spans="1:7" ht="12.75">
      <c r="A275" s="257" t="s">
        <v>54</v>
      </c>
      <c r="B275" s="275">
        <v>3262350000000</v>
      </c>
      <c r="C275" s="275">
        <v>0</v>
      </c>
      <c r="D275" s="275">
        <v>0</v>
      </c>
      <c r="E275" s="275">
        <v>-62834383080</v>
      </c>
      <c r="F275" s="275">
        <v>0</v>
      </c>
      <c r="G275" s="275">
        <v>0</v>
      </c>
    </row>
    <row r="276" spans="1:7" ht="12.75">
      <c r="A276" s="257" t="s">
        <v>55</v>
      </c>
      <c r="B276" s="275">
        <v>0</v>
      </c>
      <c r="C276" s="275">
        <v>0</v>
      </c>
      <c r="D276" s="275">
        <v>0</v>
      </c>
      <c r="E276" s="275">
        <v>0</v>
      </c>
      <c r="F276" s="275">
        <v>0</v>
      </c>
      <c r="G276" s="275">
        <v>1543119936540</v>
      </c>
    </row>
    <row r="277" spans="1:7" ht="12.75">
      <c r="A277" s="257" t="s">
        <v>56</v>
      </c>
      <c r="B277" s="275">
        <v>0</v>
      </c>
      <c r="C277" s="275">
        <v>0</v>
      </c>
      <c r="D277" s="275">
        <v>0</v>
      </c>
      <c r="E277" s="275">
        <v>0</v>
      </c>
      <c r="F277" s="275">
        <v>0</v>
      </c>
      <c r="G277" s="275">
        <v>0</v>
      </c>
    </row>
    <row r="278" spans="1:7" ht="12.75">
      <c r="A278" s="257" t="s">
        <v>57</v>
      </c>
      <c r="B278" s="275">
        <v>0</v>
      </c>
      <c r="C278" s="275">
        <v>0</v>
      </c>
      <c r="D278" s="275">
        <v>0</v>
      </c>
      <c r="E278" s="275">
        <v>0</v>
      </c>
      <c r="F278" s="275">
        <v>0</v>
      </c>
      <c r="G278" s="275">
        <v>0</v>
      </c>
    </row>
    <row r="279" spans="1:7" ht="12.75">
      <c r="A279" s="257" t="s">
        <v>58</v>
      </c>
      <c r="B279" s="275">
        <v>0</v>
      </c>
      <c r="C279" s="275">
        <v>0</v>
      </c>
      <c r="D279" s="275">
        <v>0</v>
      </c>
      <c r="E279" s="275">
        <v>-2169916500</v>
      </c>
      <c r="F279" s="275">
        <v>0</v>
      </c>
      <c r="G279" s="275">
        <v>1543119936540</v>
      </c>
    </row>
    <row r="280" spans="1:7" ht="12.75">
      <c r="A280" s="257" t="s">
        <v>59</v>
      </c>
      <c r="B280" s="275">
        <v>3262350000000</v>
      </c>
      <c r="C280" s="275">
        <v>0</v>
      </c>
      <c r="D280" s="275">
        <v>0</v>
      </c>
      <c r="E280" s="275">
        <v>-65004299580</v>
      </c>
      <c r="F280" s="275">
        <v>0</v>
      </c>
      <c r="G280" s="275">
        <v>0</v>
      </c>
    </row>
    <row r="281" spans="1:7" ht="12.75">
      <c r="A281" s="257" t="s">
        <v>60</v>
      </c>
      <c r="B281" s="275">
        <v>3262350000000</v>
      </c>
      <c r="C281" s="275">
        <v>0</v>
      </c>
      <c r="D281" s="275">
        <v>0</v>
      </c>
      <c r="E281" s="275">
        <v>-65004299580</v>
      </c>
      <c r="F281" s="275">
        <v>0</v>
      </c>
      <c r="G281" s="275">
        <v>0</v>
      </c>
    </row>
    <row r="282" spans="1:7" ht="12.75">
      <c r="A282" s="257" t="s">
        <v>61</v>
      </c>
      <c r="B282" s="275">
        <v>0</v>
      </c>
      <c r="C282" s="275">
        <v>0</v>
      </c>
      <c r="D282" s="275">
        <v>0</v>
      </c>
      <c r="E282" s="275">
        <v>0</v>
      </c>
      <c r="F282" s="275">
        <v>0</v>
      </c>
      <c r="G282" s="275">
        <v>540664782781</v>
      </c>
    </row>
    <row r="283" spans="1:7" ht="12.75">
      <c r="A283" s="257" t="s">
        <v>62</v>
      </c>
      <c r="B283" s="275">
        <v>0</v>
      </c>
      <c r="C283" s="275">
        <v>0</v>
      </c>
      <c r="D283" s="275">
        <v>0</v>
      </c>
      <c r="E283" s="275">
        <v>0</v>
      </c>
      <c r="F283" s="275">
        <v>0</v>
      </c>
      <c r="G283" s="275">
        <v>0</v>
      </c>
    </row>
    <row r="284" spans="1:7" ht="12.75">
      <c r="A284" s="257" t="s">
        <v>63</v>
      </c>
      <c r="B284" s="275">
        <v>0</v>
      </c>
      <c r="C284" s="275">
        <v>0</v>
      </c>
      <c r="D284" s="275">
        <v>0</v>
      </c>
      <c r="E284" s="275">
        <v>0</v>
      </c>
      <c r="F284" s="275">
        <v>0</v>
      </c>
      <c r="G284" s="275">
        <v>540664782781</v>
      </c>
    </row>
    <row r="285" spans="1:7" ht="12.75">
      <c r="A285" s="257" t="s">
        <v>1045</v>
      </c>
      <c r="B285" s="275">
        <v>3262350000000</v>
      </c>
      <c r="C285" s="275">
        <v>0</v>
      </c>
      <c r="D285" s="275">
        <v>0</v>
      </c>
      <c r="E285" s="275">
        <v>-65004299580</v>
      </c>
      <c r="F285" s="275">
        <v>0</v>
      </c>
      <c r="G285" s="275">
        <v>0</v>
      </c>
    </row>
    <row r="286" ht="12.75" customHeight="1"/>
    <row r="287" ht="12.75" customHeight="1"/>
    <row r="288" spans="1:14" ht="12.75">
      <c r="A288" s="257" t="s">
        <v>64</v>
      </c>
      <c r="B288" s="257" t="s">
        <v>65</v>
      </c>
      <c r="C288" s="257" t="s">
        <v>66</v>
      </c>
      <c r="D288" s="257" t="s">
        <v>67</v>
      </c>
      <c r="E288" s="257" t="s">
        <v>68</v>
      </c>
      <c r="F288" s="257" t="s">
        <v>860</v>
      </c>
      <c r="G288" s="257" t="s">
        <v>972</v>
      </c>
      <c r="H288" s="257" t="s">
        <v>813</v>
      </c>
      <c r="I288" s="257" t="s">
        <v>69</v>
      </c>
      <c r="J288" s="257" t="s">
        <v>70</v>
      </c>
      <c r="K288" s="257" t="s">
        <v>71</v>
      </c>
      <c r="L288" s="257" t="s">
        <v>873</v>
      </c>
      <c r="M288" s="257" t="s">
        <v>875</v>
      </c>
      <c r="N288" s="257" t="s">
        <v>72</v>
      </c>
    </row>
    <row r="289" spans="1:7" ht="12.75">
      <c r="A289" s="257" t="s">
        <v>54</v>
      </c>
      <c r="B289" s="275">
        <v>19600000000</v>
      </c>
      <c r="C289" s="275">
        <v>45000000000</v>
      </c>
      <c r="D289" s="275">
        <v>0</v>
      </c>
      <c r="E289" s="275">
        <v>557588182742</v>
      </c>
      <c r="F289" s="275">
        <v>0</v>
      </c>
      <c r="G289" s="275">
        <v>3821703799662</v>
      </c>
    </row>
    <row r="290" spans="1:7" ht="12.75">
      <c r="A290" s="257" t="s">
        <v>55</v>
      </c>
      <c r="B290" s="275">
        <v>290000000000</v>
      </c>
      <c r="C290" s="275">
        <v>7500000000</v>
      </c>
      <c r="D290" s="275">
        <v>0</v>
      </c>
      <c r="E290" s="275">
        <v>1510690039349</v>
      </c>
      <c r="F290" s="275">
        <v>0</v>
      </c>
      <c r="G290" s="275">
        <v>3351309975889</v>
      </c>
    </row>
    <row r="291" spans="1:7" ht="12.75">
      <c r="A291" s="257" t="s">
        <v>56</v>
      </c>
      <c r="B291" s="275">
        <v>0</v>
      </c>
      <c r="C291" s="275">
        <v>0</v>
      </c>
      <c r="D291" s="275">
        <v>0</v>
      </c>
      <c r="E291" s="275">
        <v>0</v>
      </c>
      <c r="F291" s="275">
        <v>0</v>
      </c>
      <c r="G291" s="275">
        <v>0</v>
      </c>
    </row>
    <row r="292" spans="1:7" ht="12.75">
      <c r="A292" s="257" t="s">
        <v>57</v>
      </c>
      <c r="B292" s="275">
        <v>0</v>
      </c>
      <c r="C292" s="275">
        <v>0</v>
      </c>
      <c r="D292" s="275">
        <v>0</v>
      </c>
      <c r="E292" s="275">
        <v>0</v>
      </c>
      <c r="F292" s="275">
        <v>0</v>
      </c>
      <c r="G292" s="275">
        <v>0</v>
      </c>
    </row>
    <row r="293" spans="1:7" ht="12.75">
      <c r="A293" s="257" t="s">
        <v>58</v>
      </c>
      <c r="B293" s="275">
        <v>0</v>
      </c>
      <c r="C293" s="275">
        <v>0</v>
      </c>
      <c r="D293" s="275">
        <v>0</v>
      </c>
      <c r="E293" s="275">
        <v>2195738286294</v>
      </c>
      <c r="F293" s="275">
        <v>0</v>
      </c>
      <c r="G293" s="275">
        <v>3736688306334</v>
      </c>
    </row>
    <row r="294" spans="1:7" ht="12.75">
      <c r="A294" s="257" t="s">
        <v>59</v>
      </c>
      <c r="B294" s="275">
        <v>0</v>
      </c>
      <c r="C294" s="275">
        <v>0</v>
      </c>
      <c r="D294" s="275">
        <v>0</v>
      </c>
      <c r="E294" s="275">
        <v>-127460064203</v>
      </c>
      <c r="F294" s="275">
        <v>0</v>
      </c>
      <c r="G294" s="275">
        <v>3069885636217</v>
      </c>
    </row>
    <row r="295" spans="1:7" ht="12.75">
      <c r="A295" s="257" t="s">
        <v>60</v>
      </c>
      <c r="B295" s="275">
        <v>309600000000</v>
      </c>
      <c r="C295" s="275">
        <v>52500000000</v>
      </c>
      <c r="D295" s="275">
        <v>0</v>
      </c>
      <c r="E295" s="275">
        <v>-127460064203</v>
      </c>
      <c r="F295" s="275">
        <v>0</v>
      </c>
      <c r="G295" s="275">
        <v>3431985636217</v>
      </c>
    </row>
    <row r="296" spans="1:7" ht="12.75">
      <c r="A296" s="257" t="s">
        <v>61</v>
      </c>
      <c r="B296" s="275">
        <v>0</v>
      </c>
      <c r="C296" s="275">
        <v>0</v>
      </c>
      <c r="D296" s="275">
        <v>0</v>
      </c>
      <c r="E296" s="275">
        <v>1661339462620</v>
      </c>
      <c r="F296" s="275">
        <v>0</v>
      </c>
      <c r="G296" s="275">
        <v>2202004245401</v>
      </c>
    </row>
    <row r="297" spans="1:7" ht="12.75">
      <c r="A297" s="257" t="s">
        <v>62</v>
      </c>
      <c r="B297" s="275">
        <v>0</v>
      </c>
      <c r="C297" s="275">
        <v>0</v>
      </c>
      <c r="D297" s="275">
        <v>0</v>
      </c>
      <c r="E297" s="275">
        <v>0</v>
      </c>
      <c r="F297" s="275">
        <v>0</v>
      </c>
      <c r="G297" s="275">
        <v>0</v>
      </c>
    </row>
    <row r="298" spans="1:7" ht="12.75">
      <c r="A298" s="257" t="s">
        <v>63</v>
      </c>
      <c r="B298" s="275">
        <v>0</v>
      </c>
      <c r="C298" s="275">
        <v>0</v>
      </c>
      <c r="D298" s="275">
        <v>0</v>
      </c>
      <c r="E298" s="275">
        <v>778569284646</v>
      </c>
      <c r="F298" s="275">
        <v>0</v>
      </c>
      <c r="G298" s="275">
        <v>1319234067427</v>
      </c>
    </row>
    <row r="299" spans="1:7" ht="12.75">
      <c r="A299" s="257" t="s">
        <v>1045</v>
      </c>
      <c r="B299" s="275">
        <v>309600000000</v>
      </c>
      <c r="C299" s="275">
        <v>52500000000</v>
      </c>
      <c r="D299" s="275">
        <v>0</v>
      </c>
      <c r="E299" s="275">
        <v>755310113771</v>
      </c>
      <c r="F299" s="275">
        <v>0</v>
      </c>
      <c r="G299" s="275">
        <v>4314755814191</v>
      </c>
    </row>
    <row r="300" ht="12.75" customHeight="1"/>
    <row r="301" ht="12.75" customHeight="1"/>
    <row r="302" spans="1:3" ht="12.75">
      <c r="A302" s="257" t="s">
        <v>860</v>
      </c>
      <c r="B302" s="257" t="s">
        <v>965</v>
      </c>
      <c r="C302" s="257" t="s">
        <v>966</v>
      </c>
    </row>
    <row r="303" spans="1:3" ht="12.75">
      <c r="A303" s="257" t="s">
        <v>73</v>
      </c>
      <c r="B303" s="275">
        <v>0</v>
      </c>
      <c r="C303" s="275">
        <v>0</v>
      </c>
    </row>
    <row r="304" spans="1:3" ht="12.75">
      <c r="A304" s="257" t="s">
        <v>74</v>
      </c>
      <c r="B304" s="275">
        <v>2218132260000</v>
      </c>
      <c r="C304" s="275">
        <v>2218132260000</v>
      </c>
    </row>
    <row r="305" spans="1:3" ht="12.75">
      <c r="A305" s="257" t="s">
        <v>75</v>
      </c>
      <c r="B305" s="275">
        <v>1044217740000</v>
      </c>
      <c r="C305" s="275">
        <v>1044217740000</v>
      </c>
    </row>
    <row r="306" spans="1:3" ht="12.75">
      <c r="A306" s="257" t="s">
        <v>972</v>
      </c>
      <c r="B306" s="275">
        <v>3262350000000</v>
      </c>
      <c r="C306" s="275">
        <v>3262350000000</v>
      </c>
    </row>
    <row r="307" ht="12.75" customHeight="1"/>
    <row r="308" spans="1:2" ht="12.75">
      <c r="A308" s="257" t="s">
        <v>76</v>
      </c>
      <c r="B308" s="257" t="s">
        <v>1223</v>
      </c>
    </row>
    <row r="309" spans="1:3" ht="12.75">
      <c r="A309" s="257" t="s">
        <v>77</v>
      </c>
      <c r="B309" s="257" t="s">
        <v>78</v>
      </c>
      <c r="C309" s="257" t="s">
        <v>860</v>
      </c>
    </row>
    <row r="310" spans="1:3" ht="12.75">
      <c r="A310" s="257" t="s">
        <v>79</v>
      </c>
      <c r="B310" s="275">
        <v>0</v>
      </c>
      <c r="C310" s="275">
        <v>0</v>
      </c>
    </row>
    <row r="311" spans="1:3" ht="12.75">
      <c r="A311" s="257" t="s">
        <v>80</v>
      </c>
      <c r="B311" s="275">
        <v>0</v>
      </c>
      <c r="C311" s="275">
        <v>0</v>
      </c>
    </row>
    <row r="312" spans="1:3" ht="12.75">
      <c r="A312" s="257" t="s">
        <v>81</v>
      </c>
      <c r="B312" s="275">
        <v>3262350000000</v>
      </c>
      <c r="C312" s="275">
        <v>3262350000000</v>
      </c>
    </row>
    <row r="313" spans="1:3" ht="12.75">
      <c r="A313" s="257" t="s">
        <v>82</v>
      </c>
      <c r="B313" s="275">
        <v>0</v>
      </c>
      <c r="C313" s="275">
        <v>0</v>
      </c>
    </row>
    <row r="314" spans="1:3" ht="12.75">
      <c r="A314" s="257" t="s">
        <v>83</v>
      </c>
      <c r="B314" s="275">
        <v>0</v>
      </c>
      <c r="C314" s="275">
        <v>0</v>
      </c>
    </row>
    <row r="315" spans="1:3" ht="12.75">
      <c r="A315" s="257" t="s">
        <v>84</v>
      </c>
      <c r="B315" s="275">
        <v>3262350000000</v>
      </c>
      <c r="C315" s="275">
        <v>3262350000000</v>
      </c>
    </row>
    <row r="316" spans="1:3" ht="12.75">
      <c r="A316" s="257" t="s">
        <v>85</v>
      </c>
      <c r="B316" s="275">
        <v>0</v>
      </c>
      <c r="C316" s="275">
        <v>0</v>
      </c>
    </row>
    <row r="317" ht="12.75" customHeight="1"/>
    <row r="318" spans="1:5" ht="12.75">
      <c r="A318" s="257" t="s">
        <v>86</v>
      </c>
      <c r="B318" s="257" t="s">
        <v>87</v>
      </c>
      <c r="C318" s="257" t="s">
        <v>1247</v>
      </c>
      <c r="D318" s="257" t="s">
        <v>88</v>
      </c>
      <c r="E318" s="257" t="s">
        <v>89</v>
      </c>
    </row>
    <row r="319" ht="12.75" customHeight="1"/>
    <row r="320" spans="1:3" ht="12.75">
      <c r="A320" s="257" t="s">
        <v>860</v>
      </c>
      <c r="B320" s="257" t="s">
        <v>965</v>
      </c>
      <c r="C320" s="257" t="s">
        <v>966</v>
      </c>
    </row>
    <row r="321" spans="1:3" ht="12.75">
      <c r="A321" s="257" t="s">
        <v>90</v>
      </c>
      <c r="B321" s="275">
        <v>0</v>
      </c>
      <c r="C321" s="275">
        <v>0</v>
      </c>
    </row>
    <row r="322" spans="1:3" ht="12.75">
      <c r="A322" s="257" t="s">
        <v>91</v>
      </c>
      <c r="B322" s="275">
        <v>326235000</v>
      </c>
      <c r="C322" s="275">
        <v>326235000</v>
      </c>
    </row>
    <row r="323" spans="1:3" ht="12.75">
      <c r="A323" s="257" t="s">
        <v>92</v>
      </c>
      <c r="B323" s="275">
        <v>326235000</v>
      </c>
      <c r="C323" s="275">
        <v>326235000</v>
      </c>
    </row>
    <row r="324" spans="1:3" ht="12.75">
      <c r="A324" s="257" t="s">
        <v>93</v>
      </c>
      <c r="B324" s="275">
        <v>326235000</v>
      </c>
      <c r="C324" s="275">
        <v>326235000</v>
      </c>
    </row>
    <row r="325" spans="1:3" ht="12.75">
      <c r="A325" s="257" t="s">
        <v>94</v>
      </c>
      <c r="B325" s="275">
        <v>0</v>
      </c>
      <c r="C325" s="275">
        <v>0</v>
      </c>
    </row>
    <row r="326" spans="1:3" ht="12.75">
      <c r="A326" s="257" t="s">
        <v>95</v>
      </c>
      <c r="B326" s="275">
        <v>1080386</v>
      </c>
      <c r="C326" s="275">
        <v>1080386</v>
      </c>
    </row>
    <row r="327" spans="1:3" ht="12.75">
      <c r="A327" s="257" t="s">
        <v>93</v>
      </c>
      <c r="B327" s="275">
        <v>1080386</v>
      </c>
      <c r="C327" s="275">
        <v>1080386</v>
      </c>
    </row>
    <row r="328" spans="1:3" ht="12.75">
      <c r="A328" s="257" t="s">
        <v>94</v>
      </c>
      <c r="B328" s="275">
        <v>0</v>
      </c>
      <c r="C328" s="275">
        <v>0</v>
      </c>
    </row>
    <row r="329" spans="1:3" ht="12.75">
      <c r="A329" s="257" t="s">
        <v>96</v>
      </c>
      <c r="B329" s="275">
        <v>325235614</v>
      </c>
      <c r="C329" s="275">
        <v>325235614</v>
      </c>
    </row>
    <row r="330" spans="1:3" ht="12.75">
      <c r="A330" s="257" t="s">
        <v>93</v>
      </c>
      <c r="B330" s="275">
        <v>325235614</v>
      </c>
      <c r="C330" s="275">
        <v>325235614</v>
      </c>
    </row>
    <row r="331" spans="1:3" ht="12.75">
      <c r="A331" s="257" t="s">
        <v>94</v>
      </c>
      <c r="B331" s="275">
        <v>0</v>
      </c>
      <c r="C331" s="275">
        <v>0</v>
      </c>
    </row>
    <row r="332" ht="12.75" customHeight="1"/>
    <row r="333" ht="12.75">
      <c r="A333" s="257" t="s">
        <v>97</v>
      </c>
    </row>
    <row r="334" spans="1:4" ht="12.75">
      <c r="A334" s="257" t="s">
        <v>98</v>
      </c>
      <c r="B334" s="257" t="s">
        <v>860</v>
      </c>
      <c r="C334" s="257" t="s">
        <v>965</v>
      </c>
      <c r="D334" s="257" t="s">
        <v>966</v>
      </c>
    </row>
    <row r="335" spans="1:3" ht="12.75">
      <c r="A335" s="257" t="s">
        <v>99</v>
      </c>
      <c r="B335" s="275">
        <v>309600000000</v>
      </c>
      <c r="C335" s="275">
        <v>309600000000</v>
      </c>
    </row>
    <row r="336" spans="1:3" ht="12.75">
      <c r="A336" s="257" t="s">
        <v>100</v>
      </c>
      <c r="B336" s="275">
        <v>52500000000</v>
      </c>
      <c r="C336" s="275">
        <v>52500000000</v>
      </c>
    </row>
    <row r="337" spans="1:3" ht="12.75">
      <c r="A337" s="257" t="s">
        <v>101</v>
      </c>
      <c r="B337" s="275">
        <v>0</v>
      </c>
      <c r="C337" s="275">
        <v>0</v>
      </c>
    </row>
    <row r="338" ht="12.75" customHeight="1"/>
    <row r="339" ht="12.75">
      <c r="A339" s="257" t="s">
        <v>102</v>
      </c>
    </row>
    <row r="340" ht="12.75">
      <c r="A340" s="257" t="s">
        <v>103</v>
      </c>
    </row>
    <row r="341" spans="1:3" ht="12.75">
      <c r="A341" s="257" t="s">
        <v>860</v>
      </c>
      <c r="B341" s="257" t="s">
        <v>965</v>
      </c>
      <c r="C341" s="257" t="s">
        <v>966</v>
      </c>
    </row>
    <row r="342" spans="1:3" ht="12.75">
      <c r="A342" s="257" t="s">
        <v>104</v>
      </c>
      <c r="B342" s="275">
        <v>0</v>
      </c>
      <c r="C342" s="275">
        <v>0</v>
      </c>
    </row>
    <row r="343" spans="1:3" ht="12.75">
      <c r="A343" s="257" t="s">
        <v>105</v>
      </c>
      <c r="B343" s="275">
        <v>0</v>
      </c>
      <c r="C343" s="275">
        <v>0</v>
      </c>
    </row>
    <row r="344" spans="1:3" ht="12.75">
      <c r="A344" s="257" t="s">
        <v>106</v>
      </c>
      <c r="B344" s="275">
        <v>0</v>
      </c>
      <c r="C344" s="275">
        <v>0</v>
      </c>
    </row>
    <row r="345" spans="1:3" ht="12.75">
      <c r="A345" s="257" t="s">
        <v>107</v>
      </c>
      <c r="B345" s="275">
        <v>0</v>
      </c>
      <c r="C345" s="275">
        <v>0</v>
      </c>
    </row>
    <row r="346" ht="12.75" customHeight="1"/>
    <row r="347" spans="1:3" ht="12.75">
      <c r="A347" s="257" t="s">
        <v>108</v>
      </c>
      <c r="B347" s="275">
        <v>0</v>
      </c>
      <c r="C347" s="275">
        <v>0</v>
      </c>
    </row>
    <row r="348" spans="1:3" ht="12.75">
      <c r="A348" s="257" t="s">
        <v>109</v>
      </c>
      <c r="B348" s="275">
        <v>0</v>
      </c>
      <c r="C348" s="275">
        <v>0</v>
      </c>
    </row>
    <row r="349" spans="1:3" ht="12.75">
      <c r="A349" s="257" t="s">
        <v>110</v>
      </c>
      <c r="B349" s="275">
        <v>0</v>
      </c>
      <c r="C349" s="275">
        <v>0</v>
      </c>
    </row>
    <row r="350" spans="1:3" ht="12.75">
      <c r="A350" s="257" t="s">
        <v>111</v>
      </c>
      <c r="B350" s="275">
        <v>0</v>
      </c>
      <c r="C350" s="275">
        <v>0</v>
      </c>
    </row>
    <row r="351" spans="1:3" ht="12.75">
      <c r="A351" s="257" t="s">
        <v>112</v>
      </c>
      <c r="B351" s="275">
        <v>0</v>
      </c>
      <c r="C351" s="275">
        <v>0</v>
      </c>
    </row>
    <row r="352" spans="1:3" ht="12.75">
      <c r="A352" s="257" t="s">
        <v>113</v>
      </c>
      <c r="B352" s="275">
        <v>0</v>
      </c>
      <c r="C352" s="275">
        <v>0</v>
      </c>
    </row>
    <row r="353" spans="1:3" ht="12.75">
      <c r="A353" s="257" t="s">
        <v>114</v>
      </c>
      <c r="B353" s="275">
        <v>0</v>
      </c>
      <c r="C353" s="275">
        <v>0</v>
      </c>
    </row>
    <row r="354" ht="12.75" customHeight="1"/>
    <row r="355" ht="12.75" customHeight="1"/>
    <row r="356" spans="1:4" ht="12.75">
      <c r="A356" s="257" t="s">
        <v>115</v>
      </c>
      <c r="B356" s="257" t="s">
        <v>116</v>
      </c>
      <c r="C356" s="257" t="s">
        <v>117</v>
      </c>
      <c r="D356" s="257" t="s">
        <v>860</v>
      </c>
    </row>
    <row r="357" spans="1:3" ht="12.75">
      <c r="A357" s="257" t="s">
        <v>118</v>
      </c>
      <c r="B357" s="275">
        <v>4420949771326</v>
      </c>
      <c r="C357" s="275">
        <v>3881915350482</v>
      </c>
    </row>
    <row r="358" spans="1:3" ht="12.75">
      <c r="A358" s="257" t="s">
        <v>119</v>
      </c>
      <c r="B358" s="275">
        <v>4420949771326</v>
      </c>
      <c r="C358" s="275">
        <v>3881915350482</v>
      </c>
    </row>
    <row r="359" spans="1:3" ht="12.75">
      <c r="A359" s="257" t="s">
        <v>120</v>
      </c>
      <c r="B359" s="275">
        <v>0</v>
      </c>
      <c r="C359" s="275">
        <v>0</v>
      </c>
    </row>
    <row r="360" spans="1:3" ht="12.75">
      <c r="A360" s="257" t="s">
        <v>1090</v>
      </c>
      <c r="B360" s="275">
        <v>0</v>
      </c>
      <c r="C360" s="275">
        <v>0</v>
      </c>
    </row>
    <row r="361" spans="1:3" ht="12.75">
      <c r="A361" s="257" t="s">
        <v>121</v>
      </c>
      <c r="B361" s="275">
        <v>0</v>
      </c>
      <c r="C361" s="275">
        <v>0</v>
      </c>
    </row>
    <row r="362" spans="1:3" ht="12.75">
      <c r="A362" s="257" t="s">
        <v>122</v>
      </c>
      <c r="B362" s="275">
        <v>0</v>
      </c>
      <c r="C362" s="275">
        <v>0</v>
      </c>
    </row>
    <row r="363" spans="1:3" ht="12.75">
      <c r="A363" s="257" t="s">
        <v>123</v>
      </c>
      <c r="B363" s="275">
        <v>0</v>
      </c>
      <c r="C363" s="275">
        <v>0</v>
      </c>
    </row>
    <row r="364" spans="1:3" ht="12.75">
      <c r="A364" s="257" t="s">
        <v>124</v>
      </c>
      <c r="B364" s="275">
        <v>0</v>
      </c>
      <c r="C364" s="275">
        <v>0</v>
      </c>
    </row>
    <row r="365" spans="1:3" ht="12.75">
      <c r="A365" s="257" t="s">
        <v>1090</v>
      </c>
      <c r="B365" s="275">
        <v>0</v>
      </c>
      <c r="C365" s="275">
        <v>0</v>
      </c>
    </row>
    <row r="366" spans="1:3" ht="12.75">
      <c r="A366" s="257" t="s">
        <v>125</v>
      </c>
      <c r="B366" s="275">
        <v>0</v>
      </c>
      <c r="C366" s="275">
        <v>0</v>
      </c>
    </row>
    <row r="367" spans="1:3" ht="12.75">
      <c r="A367" s="257" t="s">
        <v>126</v>
      </c>
      <c r="B367" s="275">
        <v>0</v>
      </c>
      <c r="C367" s="275">
        <v>0</v>
      </c>
    </row>
    <row r="368" spans="1:3" ht="12.75">
      <c r="A368" s="257" t="s">
        <v>127</v>
      </c>
      <c r="B368" s="275">
        <v>0</v>
      </c>
      <c r="C368" s="275">
        <v>0</v>
      </c>
    </row>
    <row r="369" spans="1:3" ht="12.75">
      <c r="A369" s="257" t="s">
        <v>128</v>
      </c>
      <c r="B369" s="275">
        <v>0</v>
      </c>
      <c r="C369" s="275">
        <v>0</v>
      </c>
    </row>
    <row r="370" spans="1:3" ht="12.75">
      <c r="A370" s="257" t="s">
        <v>129</v>
      </c>
      <c r="B370" s="275">
        <v>0</v>
      </c>
      <c r="C370" s="275">
        <v>0</v>
      </c>
    </row>
    <row r="371" spans="1:3" ht="12.75">
      <c r="A371" s="257" t="s">
        <v>130</v>
      </c>
      <c r="B371" s="275">
        <v>0</v>
      </c>
      <c r="C371" s="275">
        <v>0</v>
      </c>
    </row>
    <row r="372" spans="1:3" ht="12.75">
      <c r="A372" s="257" t="s">
        <v>131</v>
      </c>
      <c r="B372" s="275">
        <v>4420949771326</v>
      </c>
      <c r="C372" s="275">
        <v>3881915350482</v>
      </c>
    </row>
    <row r="373" spans="1:3" ht="12.75">
      <c r="A373" s="257" t="s">
        <v>1090</v>
      </c>
      <c r="B373" s="275">
        <v>0</v>
      </c>
      <c r="C373" s="275">
        <v>0</v>
      </c>
    </row>
    <row r="374" spans="1:3" ht="12.75">
      <c r="A374" s="257" t="s">
        <v>132</v>
      </c>
      <c r="B374" s="275">
        <v>4420949771326</v>
      </c>
      <c r="C374" s="275">
        <v>3881915350482</v>
      </c>
    </row>
    <row r="375" spans="1:3" ht="12.75">
      <c r="A375" s="257" t="s">
        <v>133</v>
      </c>
      <c r="B375" s="275">
        <v>0</v>
      </c>
      <c r="C375" s="275">
        <v>0</v>
      </c>
    </row>
    <row r="376" ht="12.75" customHeight="1"/>
    <row r="377" spans="1:3" ht="12.75">
      <c r="A377" s="257" t="s">
        <v>134</v>
      </c>
      <c r="B377" s="275">
        <v>0</v>
      </c>
      <c r="C377" s="275">
        <v>0</v>
      </c>
    </row>
    <row r="378" spans="1:3" ht="12.75">
      <c r="A378" s="257" t="s">
        <v>135</v>
      </c>
      <c r="B378" s="275">
        <v>3140538452405</v>
      </c>
      <c r="C378" s="275">
        <v>2798492740811</v>
      </c>
    </row>
    <row r="379" spans="1:3" ht="12.75">
      <c r="A379" s="257" t="s">
        <v>136</v>
      </c>
      <c r="B379" s="275">
        <v>0</v>
      </c>
      <c r="C379" s="275">
        <v>0</v>
      </c>
    </row>
    <row r="380" spans="1:3" ht="12.75">
      <c r="A380" s="257" t="s">
        <v>137</v>
      </c>
      <c r="B380" s="275">
        <v>0</v>
      </c>
      <c r="C380" s="275">
        <v>0</v>
      </c>
    </row>
    <row r="381" spans="1:3" ht="12.75">
      <c r="A381" s="257" t="s">
        <v>138</v>
      </c>
      <c r="B381" s="275">
        <v>0</v>
      </c>
      <c r="C381" s="275">
        <v>0</v>
      </c>
    </row>
    <row r="382" spans="1:3" ht="12.75">
      <c r="A382" s="257" t="s">
        <v>139</v>
      </c>
      <c r="B382" s="275">
        <v>0</v>
      </c>
      <c r="C382" s="275">
        <v>0</v>
      </c>
    </row>
    <row r="383" spans="1:3" ht="12.75">
      <c r="A383" s="257" t="s">
        <v>140</v>
      </c>
      <c r="B383" s="275">
        <v>0</v>
      </c>
      <c r="C383" s="275">
        <v>0</v>
      </c>
    </row>
    <row r="384" spans="1:3" ht="12.75">
      <c r="A384" s="257" t="s">
        <v>141</v>
      </c>
      <c r="B384" s="275">
        <v>0</v>
      </c>
      <c r="C384" s="275">
        <v>0</v>
      </c>
    </row>
    <row r="385" spans="1:3" ht="12.75">
      <c r="A385" s="257" t="s">
        <v>142</v>
      </c>
      <c r="B385" s="275">
        <v>0</v>
      </c>
      <c r="C385" s="275">
        <v>0</v>
      </c>
    </row>
    <row r="386" spans="1:3" ht="12.75">
      <c r="A386" s="257" t="s">
        <v>972</v>
      </c>
      <c r="B386" s="275">
        <v>3140538452405</v>
      </c>
      <c r="C386" s="275">
        <v>2798492740811</v>
      </c>
    </row>
    <row r="387" ht="12.75" customHeight="1"/>
    <row r="388" spans="1:3" ht="12.75">
      <c r="A388" s="257" t="s">
        <v>143</v>
      </c>
      <c r="B388" s="275">
        <v>0</v>
      </c>
      <c r="C388" s="275">
        <v>0</v>
      </c>
    </row>
    <row r="389" spans="1:3" ht="12.75">
      <c r="A389" s="257" t="s">
        <v>144</v>
      </c>
      <c r="B389" s="275">
        <v>304859195291</v>
      </c>
      <c r="C389" s="275">
        <v>202093986950</v>
      </c>
    </row>
    <row r="390" spans="1:3" ht="12.75">
      <c r="A390" s="257" t="s">
        <v>145</v>
      </c>
      <c r="B390" s="275">
        <v>0</v>
      </c>
      <c r="C390" s="275">
        <v>0</v>
      </c>
    </row>
    <row r="391" spans="1:3" ht="12.75">
      <c r="A391" s="257" t="s">
        <v>146</v>
      </c>
      <c r="B391" s="275">
        <v>1275200000</v>
      </c>
      <c r="C391" s="275">
        <v>586507375</v>
      </c>
    </row>
    <row r="392" spans="1:3" ht="12.75">
      <c r="A392" s="257" t="s">
        <v>147</v>
      </c>
      <c r="B392" s="275">
        <v>0</v>
      </c>
      <c r="C392" s="275">
        <v>0</v>
      </c>
    </row>
    <row r="393" spans="1:3" ht="12.75">
      <c r="A393" s="257" t="s">
        <v>148</v>
      </c>
      <c r="B393" s="275">
        <v>12819787768</v>
      </c>
      <c r="C393" s="275">
        <v>100595254</v>
      </c>
    </row>
    <row r="394" spans="1:3" ht="12.75">
      <c r="A394" s="257" t="s">
        <v>149</v>
      </c>
      <c r="B394" s="275">
        <v>0</v>
      </c>
      <c r="C394" s="275">
        <v>0</v>
      </c>
    </row>
    <row r="395" spans="1:3" ht="12.75">
      <c r="A395" s="257" t="s">
        <v>150</v>
      </c>
      <c r="B395" s="275">
        <v>0</v>
      </c>
      <c r="C395" s="275">
        <v>0</v>
      </c>
    </row>
    <row r="396" spans="1:3" ht="12.75">
      <c r="A396" s="257" t="s">
        <v>151</v>
      </c>
      <c r="B396" s="275">
        <v>60691651384</v>
      </c>
      <c r="C396" s="275">
        <v>90224773769</v>
      </c>
    </row>
    <row r="397" spans="1:3" ht="12.75">
      <c r="A397" s="257" t="s">
        <v>972</v>
      </c>
      <c r="B397" s="275">
        <v>379645834443</v>
      </c>
      <c r="C397" s="275">
        <v>293005863348</v>
      </c>
    </row>
    <row r="398" ht="12.75" customHeight="1"/>
    <row r="399" spans="1:3" ht="12.75">
      <c r="A399" s="257" t="s">
        <v>152</v>
      </c>
      <c r="B399" s="275">
        <v>0</v>
      </c>
      <c r="C399" s="275">
        <v>0</v>
      </c>
    </row>
    <row r="400" spans="1:3" ht="12.75">
      <c r="A400" s="257" t="s">
        <v>153</v>
      </c>
      <c r="B400" s="275">
        <v>175712567664</v>
      </c>
      <c r="C400" s="275">
        <v>170960877208</v>
      </c>
    </row>
    <row r="401" spans="1:3" ht="12.75">
      <c r="A401" s="257" t="s">
        <v>154</v>
      </c>
      <c r="B401" s="275">
        <v>0</v>
      </c>
      <c r="C401" s="275">
        <v>0</v>
      </c>
    </row>
    <row r="402" spans="1:3" ht="12.75">
      <c r="A402" s="257" t="s">
        <v>155</v>
      </c>
      <c r="B402" s="275">
        <v>0</v>
      </c>
      <c r="C402" s="275">
        <v>-19352274272</v>
      </c>
    </row>
    <row r="403" spans="1:3" ht="12.75">
      <c r="A403" s="257" t="s">
        <v>156</v>
      </c>
      <c r="B403" s="275">
        <v>0</v>
      </c>
      <c r="C403" s="275">
        <v>0</v>
      </c>
    </row>
    <row r="404" spans="1:3" ht="12.75">
      <c r="A404" s="257" t="s">
        <v>157</v>
      </c>
      <c r="B404" s="275">
        <v>593896774</v>
      </c>
      <c r="C404" s="275">
        <v>24200184144</v>
      </c>
    </row>
    <row r="405" spans="1:3" ht="12.75">
      <c r="A405" s="257" t="s">
        <v>158</v>
      </c>
      <c r="B405" s="275">
        <v>540664782781</v>
      </c>
      <c r="C405" s="275">
        <v>1543119936540</v>
      </c>
    </row>
    <row r="406" spans="1:3" ht="12.75">
      <c r="A406" s="257" t="s">
        <v>159</v>
      </c>
      <c r="B406" s="275">
        <v>0</v>
      </c>
      <c r="C406" s="275">
        <v>53522274272</v>
      </c>
    </row>
    <row r="407" spans="1:3" ht="12.75">
      <c r="A407" s="257" t="s">
        <v>160</v>
      </c>
      <c r="B407" s="275">
        <v>-13851900687</v>
      </c>
      <c r="C407" s="275">
        <v>23127681207</v>
      </c>
    </row>
    <row r="408" spans="1:3" ht="12.75">
      <c r="A408" s="257" t="s">
        <v>972</v>
      </c>
      <c r="B408" s="275">
        <v>703119346532</v>
      </c>
      <c r="C408" s="275">
        <v>1795578679099</v>
      </c>
    </row>
    <row r="409" ht="12.75" customHeight="1"/>
    <row r="410" spans="1:3" ht="12.75">
      <c r="A410" s="257" t="s">
        <v>161</v>
      </c>
      <c r="B410" s="275">
        <v>0</v>
      </c>
      <c r="C410" s="275">
        <v>0</v>
      </c>
    </row>
    <row r="411" spans="1:3" ht="12.75">
      <c r="A411" s="257" t="s">
        <v>162</v>
      </c>
      <c r="B411" s="275">
        <v>0</v>
      </c>
      <c r="C411" s="275">
        <v>0</v>
      </c>
    </row>
    <row r="412" spans="1:3" ht="12.75">
      <c r="A412" s="257" t="s">
        <v>163</v>
      </c>
      <c r="B412" s="275">
        <v>0</v>
      </c>
      <c r="C412" s="275">
        <v>0</v>
      </c>
    </row>
    <row r="413" spans="1:3" ht="12.75">
      <c r="A413" s="257" t="s">
        <v>164</v>
      </c>
      <c r="B413" s="275">
        <v>1320700303</v>
      </c>
      <c r="C413" s="275">
        <v>0</v>
      </c>
    </row>
    <row r="414" spans="1:3" ht="12.75">
      <c r="A414" s="257" t="s">
        <v>165</v>
      </c>
      <c r="B414" s="275">
        <v>0</v>
      </c>
      <c r="C414" s="275">
        <v>0</v>
      </c>
    </row>
    <row r="415" spans="1:3" ht="12.75">
      <c r="A415" s="257" t="s">
        <v>166</v>
      </c>
      <c r="B415" s="275">
        <v>0</v>
      </c>
      <c r="C415" s="275">
        <v>0</v>
      </c>
    </row>
    <row r="416" spans="1:3" ht="12.75">
      <c r="A416" s="257" t="s">
        <v>167</v>
      </c>
      <c r="B416" s="275">
        <v>0</v>
      </c>
      <c r="C416" s="275">
        <v>0</v>
      </c>
    </row>
    <row r="417" spans="1:3" ht="12.75">
      <c r="A417" s="257" t="s">
        <v>168</v>
      </c>
      <c r="B417" s="275">
        <v>0</v>
      </c>
      <c r="C417" s="275">
        <v>0</v>
      </c>
    </row>
    <row r="418" spans="1:3" ht="12.75">
      <c r="A418" s="257" t="s">
        <v>169</v>
      </c>
      <c r="B418" s="275">
        <v>0</v>
      </c>
      <c r="C418" s="275">
        <v>0</v>
      </c>
    </row>
    <row r="419" spans="1:3" ht="12.75">
      <c r="A419" s="257" t="s">
        <v>170</v>
      </c>
      <c r="B419" s="275">
        <v>0</v>
      </c>
      <c r="C419" s="275">
        <v>0</v>
      </c>
    </row>
    <row r="420" spans="1:3" ht="12.75">
      <c r="A420" s="257" t="s">
        <v>171</v>
      </c>
      <c r="B420" s="275">
        <v>-5444010353</v>
      </c>
      <c r="C420" s="275">
        <v>-255269266167</v>
      </c>
    </row>
    <row r="421" ht="12.75" customHeight="1"/>
    <row r="422" spans="1:3" ht="12.75">
      <c r="A422" s="257" t="s">
        <v>172</v>
      </c>
      <c r="B422" s="275">
        <v>0</v>
      </c>
      <c r="C422" s="275">
        <v>0</v>
      </c>
    </row>
    <row r="423" spans="1:3" ht="12.75">
      <c r="A423" s="257" t="s">
        <v>173</v>
      </c>
      <c r="B423" s="275">
        <v>1876756455924</v>
      </c>
      <c r="C423" s="275">
        <v>1515280555536</v>
      </c>
    </row>
    <row r="424" spans="1:3" ht="12.75">
      <c r="A424" s="257" t="s">
        <v>174</v>
      </c>
      <c r="B424" s="275">
        <v>156830418066</v>
      </c>
      <c r="C424" s="275">
        <v>98407991401</v>
      </c>
    </row>
    <row r="425" spans="1:3" ht="12.75">
      <c r="A425" s="257" t="s">
        <v>175</v>
      </c>
      <c r="B425" s="275">
        <v>898880951735</v>
      </c>
      <c r="C425" s="275">
        <v>932716441422</v>
      </c>
    </row>
    <row r="426" spans="1:3" ht="12.75">
      <c r="A426" s="257" t="s">
        <v>176</v>
      </c>
      <c r="B426" s="275">
        <v>6448285642</v>
      </c>
      <c r="C426" s="275">
        <v>6075007785</v>
      </c>
    </row>
    <row r="427" spans="1:3" ht="12.75">
      <c r="A427" s="257" t="s">
        <v>177</v>
      </c>
      <c r="B427" s="275">
        <v>274353783861</v>
      </c>
      <c r="C427" s="275">
        <v>307722651506</v>
      </c>
    </row>
    <row r="428" spans="1:3" ht="12.75">
      <c r="A428" s="257" t="s">
        <v>972</v>
      </c>
      <c r="B428" s="275">
        <v>3213269895228</v>
      </c>
      <c r="C428" s="275">
        <v>2860202647650</v>
      </c>
    </row>
    <row r="429" ht="12.75" customHeight="1"/>
    <row r="430" ht="12.75" customHeight="1"/>
    <row r="431" spans="1:5" ht="12.75">
      <c r="A431" s="257" t="s">
        <v>178</v>
      </c>
      <c r="B431" s="257" t="s">
        <v>179</v>
      </c>
      <c r="C431" s="257" t="s">
        <v>180</v>
      </c>
      <c r="D431" s="257" t="s">
        <v>181</v>
      </c>
      <c r="E431" s="257" t="s">
        <v>860</v>
      </c>
    </row>
    <row r="432" spans="1:3" ht="12.75">
      <c r="A432" s="257" t="s">
        <v>182</v>
      </c>
      <c r="B432" s="275">
        <v>0</v>
      </c>
      <c r="C432" s="275">
        <v>0</v>
      </c>
    </row>
    <row r="433" spans="1:3" ht="12.75">
      <c r="A433" s="257" t="s">
        <v>183</v>
      </c>
      <c r="B433" s="275">
        <v>0</v>
      </c>
      <c r="C433" s="275">
        <v>0</v>
      </c>
    </row>
    <row r="434" spans="1:3" ht="12.75">
      <c r="A434" s="257" t="s">
        <v>184</v>
      </c>
      <c r="B434" s="275">
        <v>0</v>
      </c>
      <c r="C434" s="275">
        <v>0</v>
      </c>
    </row>
    <row r="435" ht="12.75" customHeight="1"/>
    <row r="436" spans="1:2" ht="12.75">
      <c r="A436" s="257" t="s">
        <v>185</v>
      </c>
      <c r="B436" s="257" t="s">
        <v>186</v>
      </c>
    </row>
    <row r="437" ht="12.75">
      <c r="A437" s="257" t="s">
        <v>187</v>
      </c>
    </row>
    <row r="438" ht="12.75">
      <c r="A438" s="257" t="s">
        <v>188</v>
      </c>
    </row>
    <row r="439" ht="12.75">
      <c r="A439" s="257" t="s">
        <v>189</v>
      </c>
    </row>
    <row r="440" ht="12.75">
      <c r="A440" s="257" t="s">
        <v>1248</v>
      </c>
    </row>
    <row r="441" ht="12.75">
      <c r="A441" s="257" t="s">
        <v>1255</v>
      </c>
    </row>
    <row r="442" ht="12.75">
      <c r="A442" s="257" t="s">
        <v>1216</v>
      </c>
    </row>
    <row r="443" spans="1:7" ht="12.75">
      <c r="A443" s="257" t="s">
        <v>190</v>
      </c>
      <c r="B443" s="257" t="s">
        <v>906</v>
      </c>
      <c r="C443" s="257" t="s">
        <v>1226</v>
      </c>
      <c r="D443" s="257" t="s">
        <v>1249</v>
      </c>
      <c r="E443" s="257" t="s">
        <v>1244</v>
      </c>
      <c r="F443" s="257" t="s">
        <v>907</v>
      </c>
      <c r="G443" s="257" t="s">
        <v>908</v>
      </c>
    </row>
    <row r="444" spans="1:3" ht="12.75">
      <c r="A444" s="257" t="s">
        <v>1220</v>
      </c>
      <c r="B444" s="257" t="s">
        <v>1254</v>
      </c>
      <c r="C444" s="257" t="s">
        <v>1218</v>
      </c>
    </row>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sheetData>
  <sheetProtection password="DB54" sheet="1" formatCells="0" formatColumns="0" formatRows="0" insertColumns="0" insertRows="0" insertHyperlinks="0" deleteColumns="0" deleteRows="0" sort="0" autoFilter="0" pivotTables="0"/>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NNQT</dc:creator>
  <cp:keywords/>
  <dc:description/>
  <cp:lastModifiedBy>Nguyen Quang Huy</cp:lastModifiedBy>
  <cp:lastPrinted>2010-01-22T00:26:59Z</cp:lastPrinted>
  <dcterms:created xsi:type="dcterms:W3CDTF">2006-01-15T15:03:21Z</dcterms:created>
  <dcterms:modified xsi:type="dcterms:W3CDTF">2010-01-22T04:04:41Z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